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4425"/>
  </bookViews>
  <sheets>
    <sheet name="Sheet1" sheetId="1" r:id="rId1"/>
    <sheet name="Sheet2" sheetId="2" r:id="rId2"/>
    <sheet name="Sheet3" sheetId="3" r:id="rId3"/>
  </sheets>
  <definedNames>
    <definedName name="_xlnm._FilterDatabase" localSheetId="1" hidden="1">Sheet2!$A$1:$H$79</definedName>
  </definedNames>
  <calcPr calcId="145621"/>
</workbook>
</file>

<file path=xl/calcChain.xml><?xml version="1.0" encoding="utf-8"?>
<calcChain xmlns="http://schemas.openxmlformats.org/spreadsheetml/2006/main">
  <c r="C96" i="2" l="1"/>
  <c r="E95" i="2"/>
  <c r="E100" i="2" s="1"/>
  <c r="J4" i="1" s="1"/>
  <c r="J5" i="1"/>
  <c r="D95" i="2"/>
  <c r="D100" i="2" s="1"/>
  <c r="C95" i="2"/>
  <c r="B100" i="2"/>
  <c r="D15" i="1"/>
  <c r="K5" i="1" s="1"/>
  <c r="C99" i="2"/>
  <c r="C98" i="2"/>
  <c r="E97" i="2"/>
  <c r="C94" i="2"/>
  <c r="D93" i="2"/>
  <c r="E80" i="2"/>
  <c r="K18" i="1"/>
  <c r="D17" i="1"/>
  <c r="D19" i="1" s="1"/>
  <c r="K4" i="1" s="1"/>
  <c r="K6" i="1" s="1"/>
  <c r="K17" i="1"/>
  <c r="C100" i="2" l="1"/>
  <c r="D25" i="1"/>
  <c r="D26" i="1" s="1"/>
  <c r="J22" i="1"/>
  <c r="D22" i="1"/>
  <c r="D27" i="1" s="1"/>
  <c r="H28" i="1"/>
  <c r="G28" i="1"/>
  <c r="F28" i="1"/>
  <c r="C27" i="1"/>
  <c r="E25" i="1"/>
  <c r="E24" i="1"/>
  <c r="I23" i="1"/>
  <c r="E23" i="1"/>
  <c r="C26" i="1" l="1"/>
  <c r="K26" i="1"/>
  <c r="K25" i="1"/>
  <c r="K27" i="1" s="1"/>
  <c r="J3" i="1"/>
  <c r="J6" i="1" s="1"/>
  <c r="F100" i="2"/>
  <c r="L24" i="1"/>
  <c r="L23" i="1"/>
  <c r="L27" i="1"/>
  <c r="L25" i="1"/>
  <c r="I28" i="1"/>
  <c r="K11" i="1"/>
  <c r="K12" i="1"/>
  <c r="K13" i="1"/>
  <c r="K14" i="1"/>
  <c r="K10" i="1"/>
  <c r="I3" i="1"/>
  <c r="I7" i="1"/>
  <c r="H7" i="1"/>
  <c r="G7" i="1"/>
  <c r="F7" i="1"/>
  <c r="E3" i="1"/>
  <c r="E4" i="1" s="1"/>
  <c r="E5" i="1"/>
  <c r="D4" i="1"/>
  <c r="D5" i="1"/>
  <c r="D6" i="1"/>
  <c r="D3" i="1"/>
  <c r="C6" i="1"/>
  <c r="K19" i="1" l="1"/>
  <c r="L5" i="1"/>
  <c r="L4" i="1"/>
  <c r="L6" i="1"/>
  <c r="L3" i="1"/>
</calcChain>
</file>

<file path=xl/sharedStrings.xml><?xml version="1.0" encoding="utf-8"?>
<sst xmlns="http://schemas.openxmlformats.org/spreadsheetml/2006/main" count="301" uniqueCount="67">
  <si>
    <t>Veiligheid</t>
  </si>
  <si>
    <t xml:space="preserve">Wieringermeer </t>
  </si>
  <si>
    <t xml:space="preserve">Koopmanspolder </t>
  </si>
  <si>
    <t>incl BTW</t>
  </si>
  <si>
    <t>Totaal</t>
  </si>
  <si>
    <t>excl BTW</t>
  </si>
  <si>
    <t>uren besteed</t>
  </si>
  <si>
    <t>Geplande betalingen</t>
  </si>
  <si>
    <t>Stagevergoeding CAH Vilentum</t>
  </si>
  <si>
    <t>PLNH Vleermuizen, Zoogdieren</t>
  </si>
  <si>
    <t>SBB vogeltellingen</t>
  </si>
  <si>
    <t>nog beschikbaar</t>
  </si>
  <si>
    <t>RvEk</t>
  </si>
  <si>
    <t>Kslager</t>
  </si>
  <si>
    <t>Kstone</t>
  </si>
  <si>
    <t>Pdoornebal</t>
  </si>
  <si>
    <t>S Hogetoorn 2014</t>
  </si>
  <si>
    <t>anderen</t>
  </si>
  <si>
    <t>betalingen</t>
  </si>
  <si>
    <t>Reiskosten</t>
  </si>
  <si>
    <t>zilt proefbedrijf</t>
  </si>
  <si>
    <t>proeftuin zwaagdijk - ichtyoponics</t>
  </si>
  <si>
    <t>SNL</t>
  </si>
  <si>
    <t>Deltares projectman</t>
  </si>
  <si>
    <t>Extra kosten zilt</t>
  </si>
  <si>
    <t>1210785 - bijdrage HHNK</t>
  </si>
  <si>
    <t>1220046.009 - CIP achteroevers</t>
  </si>
  <si>
    <t>Landschap Noord-Holland</t>
  </si>
  <si>
    <t>monitoring vleermuizen en zoogdieren</t>
  </si>
  <si>
    <t>Carl Roth GmbH + Co. KG</t>
  </si>
  <si>
    <t>Stichting Duurzaam Ondernemen</t>
  </si>
  <si>
    <t>Meetapparatuur AWM</t>
  </si>
  <si>
    <t>Sjaak Beentjes</t>
  </si>
  <si>
    <t>pomp en uren</t>
  </si>
  <si>
    <t>pH en EC meter</t>
  </si>
  <si>
    <t>Registration Type</t>
  </si>
  <si>
    <t>Unit</t>
  </si>
  <si>
    <t>Year</t>
  </si>
  <si>
    <t>Billing Price</t>
  </si>
  <si>
    <t>Cost Price</t>
  </si>
  <si>
    <t>Quantity</t>
  </si>
  <si>
    <t>Entry Date</t>
  </si>
  <si>
    <t>Task</t>
  </si>
  <si>
    <t>Description</t>
  </si>
  <si>
    <t>Stone, K. (18087)</t>
  </si>
  <si>
    <t>VEB</t>
  </si>
  <si>
    <t>Besprekingen (105)</t>
  </si>
  <si>
    <t>Kramer, N.L. (14746)</t>
  </si>
  <si>
    <t>ZWS</t>
  </si>
  <si>
    <t>Berekeningen (102)</t>
  </si>
  <si>
    <t>Ek, R. van (12192)</t>
  </si>
  <si>
    <t>BGS</t>
  </si>
  <si>
    <t>Slager, C.T.J. (10182)</t>
  </si>
  <si>
    <t>Doornenbal, P.J. (11937)</t>
  </si>
  <si>
    <t>OA</t>
  </si>
  <si>
    <t>Analyse (103)</t>
  </si>
  <si>
    <t>Roeleveld, G. (17008)</t>
  </si>
  <si>
    <t>Nazorg (100)</t>
  </si>
  <si>
    <t>Doef, M.R. van der (11860)</t>
  </si>
  <si>
    <t>Kwaliteitszorg (104)</t>
  </si>
  <si>
    <t>Besprekingen (105</t>
  </si>
  <si>
    <t>Registered at Billing Price</t>
  </si>
  <si>
    <t>Registered at Cost Price</t>
  </si>
  <si>
    <t>Registered Quantity</t>
  </si>
  <si>
    <t>KMP</t>
  </si>
  <si>
    <t>AWM</t>
  </si>
  <si>
    <t>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</si>
</sst>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quotePrefix="1" applyFont="1"/>
    <xf numFmtId="1" fontId="0" fillId="0" borderId="0" xfId="0" applyNumberFormat="1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14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5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7"/>
  <sheetViews>
    <sheetView tabSelected="1" workbookViewId="0">
      <selection activeCell="K31" sqref="K31"/>
    </sheetView>
  </sheetViews>
  <sheetFormatPr defaultRowHeight="15" x14ac:dyDescent="0.25"/>
  <cols>
    <col min="2" max="2" width="32.85546875" bestFit="1" customWidth="1"/>
    <col min="5" max="9" width="9.140625" hidden="1" customWidth="1"/>
    <col min="10" max="10" width="13.5703125" customWidth="1"/>
    <col min="11" max="11" width="19.5703125" bestFit="1" customWidth="1"/>
    <col min="12" max="12" width="15.42578125" bestFit="1" customWidth="1"/>
    <col min="13" max="13" width="31.5703125" customWidth="1"/>
    <col min="14" max="14" width="5.140625" customWidth="1"/>
    <col min="15" max="15" width="37" customWidth="1"/>
  </cols>
  <sheetData>
    <row r="1" spans="2:21" x14ac:dyDescent="0.25">
      <c r="E1" t="s">
        <v>6</v>
      </c>
    </row>
    <row r="2" spans="2:21" x14ac:dyDescent="0.25">
      <c r="B2" s="2" t="s">
        <v>26</v>
      </c>
      <c r="C2" t="s">
        <v>3</v>
      </c>
      <c r="D2" t="s">
        <v>5</v>
      </c>
      <c r="E2" t="s">
        <v>12</v>
      </c>
      <c r="F2" t="s">
        <v>13</v>
      </c>
      <c r="G2" t="s">
        <v>14</v>
      </c>
      <c r="H2" t="s">
        <v>15</v>
      </c>
      <c r="I2" t="s">
        <v>17</v>
      </c>
      <c r="J2" t="s">
        <v>6</v>
      </c>
      <c r="K2" t="s">
        <v>18</v>
      </c>
      <c r="L2" t="s">
        <v>11</v>
      </c>
    </row>
    <row r="3" spans="2:21" x14ac:dyDescent="0.25">
      <c r="B3" s="1" t="s">
        <v>0</v>
      </c>
      <c r="C3">
        <v>25000</v>
      </c>
      <c r="D3">
        <f>C3*0.77</f>
        <v>19250</v>
      </c>
      <c r="E3">
        <f>2000</f>
        <v>2000</v>
      </c>
      <c r="F3">
        <v>2160</v>
      </c>
      <c r="G3">
        <v>2584</v>
      </c>
      <c r="I3">
        <f>1140+304</f>
        <v>1444</v>
      </c>
      <c r="J3">
        <f>Sheet2!C100</f>
        <v>12261.4</v>
      </c>
      <c r="L3">
        <f t="shared" ref="L3:L4" si="0">D3-J3-K3</f>
        <v>6988.6</v>
      </c>
    </row>
    <row r="4" spans="2:21" x14ac:dyDescent="0.25">
      <c r="B4" s="1" t="s">
        <v>1</v>
      </c>
      <c r="C4">
        <v>50000</v>
      </c>
      <c r="D4">
        <f t="shared" ref="D4:D6" si="1">C4*0.77</f>
        <v>38500</v>
      </c>
      <c r="E4">
        <f>E7-E3-E5+1000</f>
        <v>18815</v>
      </c>
      <c r="I4">
        <v>712</v>
      </c>
      <c r="J4">
        <f>Sheet2!E100</f>
        <v>16630.050000000003</v>
      </c>
      <c r="K4">
        <f>D19</f>
        <v>2871.95</v>
      </c>
      <c r="L4">
        <f t="shared" si="0"/>
        <v>18997.999999999996</v>
      </c>
    </row>
    <row r="5" spans="2:21" x14ac:dyDescent="0.25">
      <c r="B5" s="1" t="s">
        <v>2</v>
      </c>
      <c r="C5">
        <v>50000</v>
      </c>
      <c r="D5">
        <f t="shared" si="1"/>
        <v>38500</v>
      </c>
      <c r="E5">
        <f>10000</f>
        <v>10000</v>
      </c>
      <c r="H5">
        <v>3230</v>
      </c>
      <c r="J5">
        <f>Sheet2!D100</f>
        <v>19798.050000000003</v>
      </c>
      <c r="K5">
        <f>D15</f>
        <v>10460</v>
      </c>
      <c r="L5">
        <f>D5-J5-K5</f>
        <v>8241.9499999999971</v>
      </c>
    </row>
    <row r="6" spans="2:21" x14ac:dyDescent="0.25">
      <c r="B6" s="1" t="s">
        <v>4</v>
      </c>
      <c r="C6">
        <f>SUM(C3:C5)</f>
        <v>125000</v>
      </c>
      <c r="D6" s="14">
        <f t="shared" si="1"/>
        <v>96250</v>
      </c>
      <c r="E6" s="14"/>
      <c r="F6" s="14"/>
      <c r="G6" s="14"/>
      <c r="H6" s="14"/>
      <c r="I6" s="14"/>
      <c r="J6" s="14">
        <f>SUM(J3:J5)</f>
        <v>48689.500000000007</v>
      </c>
      <c r="K6" s="14">
        <f>SUM(K3:K5)</f>
        <v>13331.95</v>
      </c>
      <c r="L6" s="15">
        <f t="shared" ref="L6" si="2">D6-J6-K6</f>
        <v>34228.549999999988</v>
      </c>
    </row>
    <row r="7" spans="2:21" x14ac:dyDescent="0.25">
      <c r="E7">
        <v>29815</v>
      </c>
      <c r="F7">
        <f>SUM(F3:F6)</f>
        <v>2160</v>
      </c>
      <c r="G7">
        <f>SUM(G3:G6)</f>
        <v>2584</v>
      </c>
      <c r="H7">
        <f>SUM(H3:H6)</f>
        <v>3230</v>
      </c>
      <c r="I7">
        <f>SUM(I3:I6)</f>
        <v>2156</v>
      </c>
    </row>
    <row r="9" spans="2:21" x14ac:dyDescent="0.25">
      <c r="B9" s="1" t="s">
        <v>7</v>
      </c>
    </row>
    <row r="10" spans="2:21" x14ac:dyDescent="0.25">
      <c r="B10" s="1" t="s">
        <v>19</v>
      </c>
      <c r="D10">
        <v>100</v>
      </c>
      <c r="J10">
        <v>1</v>
      </c>
      <c r="K10">
        <f>D10*J10</f>
        <v>100</v>
      </c>
    </row>
    <row r="11" spans="2:21" x14ac:dyDescent="0.25">
      <c r="B11" s="1" t="s">
        <v>8</v>
      </c>
      <c r="D11">
        <v>1000</v>
      </c>
      <c r="J11">
        <v>0</v>
      </c>
      <c r="K11">
        <f t="shared" ref="K11:K18" si="3">D11*J11</f>
        <v>0</v>
      </c>
    </row>
    <row r="12" spans="2:21" ht="15" customHeight="1" x14ac:dyDescent="0.25">
      <c r="B12" s="1" t="s">
        <v>9</v>
      </c>
      <c r="D12">
        <v>4400</v>
      </c>
      <c r="J12">
        <v>1</v>
      </c>
      <c r="K12">
        <f t="shared" si="3"/>
        <v>4400</v>
      </c>
      <c r="L12" s="4">
        <v>193334086</v>
      </c>
      <c r="M12" s="4" t="s">
        <v>27</v>
      </c>
      <c r="N12" s="4">
        <v>1</v>
      </c>
      <c r="O12" s="4" t="s">
        <v>28</v>
      </c>
      <c r="P12" s="5">
        <v>5238</v>
      </c>
      <c r="Q12" s="5">
        <v>4400</v>
      </c>
      <c r="R12" s="4">
        <v>0</v>
      </c>
      <c r="S12" s="4">
        <v>838</v>
      </c>
      <c r="T12" s="6">
        <v>42114</v>
      </c>
      <c r="U12" s="6">
        <v>42130</v>
      </c>
    </row>
    <row r="13" spans="2:21" x14ac:dyDescent="0.25">
      <c r="B13" s="1" t="s">
        <v>10</v>
      </c>
      <c r="D13">
        <v>4000</v>
      </c>
      <c r="J13">
        <v>0</v>
      </c>
      <c r="K13">
        <f t="shared" si="3"/>
        <v>0</v>
      </c>
    </row>
    <row r="14" spans="2:21" x14ac:dyDescent="0.25">
      <c r="B14" s="1" t="s">
        <v>16</v>
      </c>
      <c r="D14">
        <v>960</v>
      </c>
      <c r="J14">
        <v>1</v>
      </c>
      <c r="K14">
        <f t="shared" si="3"/>
        <v>960</v>
      </c>
    </row>
    <row r="15" spans="2:21" x14ac:dyDescent="0.25">
      <c r="B15" s="1"/>
      <c r="D15">
        <f>SUM(D10:D14)</f>
        <v>10460</v>
      </c>
    </row>
    <row r="16" spans="2:21" x14ac:dyDescent="0.25">
      <c r="B16" s="1"/>
    </row>
    <row r="17" spans="2:15" x14ac:dyDescent="0.25">
      <c r="B17" s="1" t="s">
        <v>31</v>
      </c>
      <c r="D17">
        <f>45+26.95</f>
        <v>71.95</v>
      </c>
      <c r="J17">
        <v>1</v>
      </c>
      <c r="K17">
        <f t="shared" si="3"/>
        <v>71.95</v>
      </c>
      <c r="L17" s="4">
        <v>193335228</v>
      </c>
      <c r="M17" s="4" t="s">
        <v>29</v>
      </c>
      <c r="O17" t="s">
        <v>34</v>
      </c>
    </row>
    <row r="18" spans="2:15" ht="15" customHeight="1" x14ac:dyDescent="0.25">
      <c r="B18" s="1" t="s">
        <v>32</v>
      </c>
      <c r="D18">
        <v>2800</v>
      </c>
      <c r="J18">
        <v>1</v>
      </c>
      <c r="K18">
        <f t="shared" si="3"/>
        <v>2800</v>
      </c>
      <c r="L18" s="4">
        <v>193335242</v>
      </c>
      <c r="M18" s="4" t="s">
        <v>30</v>
      </c>
      <c r="O18" t="s">
        <v>33</v>
      </c>
    </row>
    <row r="19" spans="2:15" x14ac:dyDescent="0.25">
      <c r="D19">
        <f>SUM(D17:D18)</f>
        <v>2871.95</v>
      </c>
      <c r="K19">
        <f>SUM(K10:K17)</f>
        <v>5531.95</v>
      </c>
    </row>
    <row r="21" spans="2:15" x14ac:dyDescent="0.25">
      <c r="B21" s="2" t="s">
        <v>25</v>
      </c>
      <c r="C21" t="s">
        <v>3</v>
      </c>
      <c r="D21" t="s">
        <v>5</v>
      </c>
      <c r="E21" t="s">
        <v>12</v>
      </c>
      <c r="F21" t="s">
        <v>13</v>
      </c>
      <c r="G21" t="s">
        <v>14</v>
      </c>
      <c r="H21" t="s">
        <v>15</v>
      </c>
      <c r="I21" t="s">
        <v>17</v>
      </c>
      <c r="J21" t="s">
        <v>6</v>
      </c>
      <c r="K21" t="s">
        <v>18</v>
      </c>
      <c r="L21" t="s">
        <v>11</v>
      </c>
    </row>
    <row r="22" spans="2:15" x14ac:dyDescent="0.25">
      <c r="B22" s="1" t="s">
        <v>23</v>
      </c>
      <c r="D22">
        <f>2*8*199</f>
        <v>3184</v>
      </c>
      <c r="J22">
        <f>16</f>
        <v>16</v>
      </c>
    </row>
    <row r="23" spans="2:15" x14ac:dyDescent="0.25">
      <c r="B23" s="1" t="s">
        <v>20</v>
      </c>
      <c r="C23">
        <v>25610</v>
      </c>
      <c r="D23">
        <v>21165</v>
      </c>
      <c r="E23">
        <f>2000</f>
        <v>2000</v>
      </c>
      <c r="F23">
        <v>2160</v>
      </c>
      <c r="G23">
        <v>2584</v>
      </c>
      <c r="I23">
        <f>1140+304</f>
        <v>1444</v>
      </c>
      <c r="J23">
        <v>0</v>
      </c>
      <c r="K23">
        <v>21165</v>
      </c>
      <c r="L23">
        <f t="shared" ref="L23:L24" si="4">D23-J23-K23</f>
        <v>0</v>
      </c>
    </row>
    <row r="24" spans="2:15" x14ac:dyDescent="0.25">
      <c r="B24" s="1" t="s">
        <v>21</v>
      </c>
      <c r="C24">
        <v>29947.5</v>
      </c>
      <c r="D24">
        <v>24750</v>
      </c>
      <c r="E24">
        <f>E28-E23-E25+1000</f>
        <v>18815</v>
      </c>
      <c r="I24">
        <v>712</v>
      </c>
      <c r="J24">
        <v>0</v>
      </c>
      <c r="K24">
        <v>24750</v>
      </c>
      <c r="L24">
        <f t="shared" si="4"/>
        <v>0</v>
      </c>
    </row>
    <row r="25" spans="2:15" x14ac:dyDescent="0.25">
      <c r="B25" s="1" t="s">
        <v>22</v>
      </c>
      <c r="C25">
        <v>5000</v>
      </c>
      <c r="D25" s="3">
        <f>C25/1.21</f>
        <v>4132.2314049586776</v>
      </c>
      <c r="E25">
        <f>10000</f>
        <v>10000</v>
      </c>
      <c r="H25">
        <v>3230</v>
      </c>
      <c r="J25">
        <v>0</v>
      </c>
      <c r="K25" s="3">
        <f>D25</f>
        <v>4132.2314049586776</v>
      </c>
      <c r="L25">
        <f>D25-J25-K25</f>
        <v>0</v>
      </c>
    </row>
    <row r="26" spans="2:15" x14ac:dyDescent="0.25">
      <c r="B26" s="1" t="s">
        <v>24</v>
      </c>
      <c r="C26">
        <f>D26*1.21</f>
        <v>8190.21</v>
      </c>
      <c r="D26" s="3">
        <f>60000-D22-D23-D24-D25</f>
        <v>6768.7685950413224</v>
      </c>
      <c r="J26">
        <v>0</v>
      </c>
      <c r="K26" s="3">
        <f>D26</f>
        <v>6768.7685950413224</v>
      </c>
    </row>
    <row r="27" spans="2:15" x14ac:dyDescent="0.25">
      <c r="B27" s="1" t="s">
        <v>4</v>
      </c>
      <c r="C27">
        <f>SUM(C23:C25)</f>
        <v>60557.5</v>
      </c>
      <c r="D27">
        <f>SUM(D22:D26)</f>
        <v>60000</v>
      </c>
      <c r="J27">
        <v>0</v>
      </c>
      <c r="K27">
        <f>SUM(K23:K26)</f>
        <v>56816</v>
      </c>
      <c r="L27">
        <f t="shared" ref="L27" si="5">D27-J27-K27</f>
        <v>3184</v>
      </c>
    </row>
    <row r="28" spans="2:15" x14ac:dyDescent="0.25">
      <c r="E28">
        <v>29815</v>
      </c>
      <c r="F28">
        <f>SUM(F23:F27)</f>
        <v>2160</v>
      </c>
      <c r="G28">
        <f>SUM(G23:G27)</f>
        <v>2584</v>
      </c>
      <c r="H28">
        <f>SUM(H23:H27)</f>
        <v>3230</v>
      </c>
      <c r="I28">
        <f>SUM(I23:I27)</f>
        <v>2156</v>
      </c>
    </row>
    <row r="30" spans="2:15" x14ac:dyDescent="0.25">
      <c r="B30" s="1"/>
    </row>
    <row r="31" spans="2:15" x14ac:dyDescent="0.25">
      <c r="B31" s="1"/>
    </row>
    <row r="32" spans="2:15" x14ac:dyDescent="0.25">
      <c r="B32" s="1"/>
    </row>
    <row r="33" spans="2:12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4"/>
      <c r="C34" s="4"/>
      <c r="D34" s="4"/>
      <c r="E34" s="4"/>
      <c r="F34" s="4"/>
      <c r="G34" s="4"/>
      <c r="H34" s="4"/>
      <c r="I34" s="4"/>
      <c r="J34" s="6"/>
      <c r="K34" s="6"/>
      <c r="L34" s="4"/>
    </row>
    <row r="35" spans="2:12" x14ac:dyDescent="0.25">
      <c r="B35" s="4"/>
      <c r="C35" s="4"/>
      <c r="D35" s="4"/>
      <c r="E35" s="4"/>
      <c r="F35" s="4"/>
      <c r="G35" s="4"/>
      <c r="H35" s="4"/>
      <c r="I35" s="4"/>
      <c r="J35" s="6"/>
      <c r="K35" s="6"/>
    </row>
    <row r="36" spans="2:12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4"/>
      <c r="C37" s="4"/>
      <c r="D37" s="4"/>
      <c r="E37" s="4"/>
      <c r="F37" s="5"/>
      <c r="G37" s="4"/>
      <c r="H37" s="4"/>
      <c r="I37" s="5"/>
      <c r="J37" s="6"/>
      <c r="K37" s="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opLeftCell="A76" workbookViewId="0">
      <selection activeCell="C100" sqref="C100"/>
    </sheetView>
  </sheetViews>
  <sheetFormatPr defaultRowHeight="15" x14ac:dyDescent="0.25"/>
  <cols>
    <col min="1" max="1" width="29.85546875" customWidth="1"/>
    <col min="3" max="3" width="14.7109375" customWidth="1"/>
    <col min="4" max="4" width="14.28515625" customWidth="1"/>
    <col min="5" max="5" width="23.28515625" customWidth="1"/>
    <col min="6" max="6" width="20.85546875" customWidth="1"/>
    <col min="7" max="7" width="17.42578125" customWidth="1"/>
    <col min="8" max="8" width="24.140625" customWidth="1"/>
  </cols>
  <sheetData>
    <row r="1" spans="1:9" ht="15" customHeight="1" x14ac:dyDescent="0.25">
      <c r="A1" s="16" t="s">
        <v>35</v>
      </c>
      <c r="B1" s="16" t="s">
        <v>36</v>
      </c>
      <c r="C1" s="16" t="s">
        <v>37</v>
      </c>
      <c r="D1" s="8" t="s">
        <v>61</v>
      </c>
      <c r="E1" s="8" t="s">
        <v>62</v>
      </c>
      <c r="F1" s="8" t="s">
        <v>63</v>
      </c>
      <c r="G1" s="16" t="s">
        <v>41</v>
      </c>
      <c r="H1" s="16" t="s">
        <v>42</v>
      </c>
      <c r="I1" s="16" t="s">
        <v>43</v>
      </c>
    </row>
    <row r="2" spans="1:9" ht="15" customHeight="1" x14ac:dyDescent="0.25">
      <c r="A2" s="16"/>
      <c r="B2" s="16"/>
      <c r="C2" s="16"/>
      <c r="D2" s="8" t="s">
        <v>38</v>
      </c>
      <c r="E2" s="8" t="s">
        <v>39</v>
      </c>
      <c r="F2" s="8" t="s">
        <v>40</v>
      </c>
      <c r="G2" s="16"/>
      <c r="H2" s="16"/>
      <c r="I2" s="16"/>
    </row>
    <row r="3" spans="1:9" ht="15" customHeight="1" x14ac:dyDescent="0.25">
      <c r="A3" s="9" t="s">
        <v>50</v>
      </c>
      <c r="B3" s="9" t="s">
        <v>51</v>
      </c>
      <c r="C3" s="9">
        <v>2015.01</v>
      </c>
      <c r="D3" s="11">
        <v>1068</v>
      </c>
      <c r="E3" s="11">
        <v>1044</v>
      </c>
      <c r="F3" s="9">
        <v>6</v>
      </c>
      <c r="G3" s="10">
        <v>42009</v>
      </c>
      <c r="H3" s="9" t="s">
        <v>49</v>
      </c>
      <c r="I3" s="9"/>
    </row>
    <row r="4" spans="1:9" ht="15" customHeight="1" x14ac:dyDescent="0.25">
      <c r="A4" s="9" t="s">
        <v>50</v>
      </c>
      <c r="B4" s="9" t="s">
        <v>51</v>
      </c>
      <c r="C4" s="9">
        <v>2015.01</v>
      </c>
      <c r="D4" s="9">
        <v>534</v>
      </c>
      <c r="E4" s="9">
        <v>522</v>
      </c>
      <c r="F4" s="9">
        <v>3</v>
      </c>
      <c r="G4" s="10">
        <v>42010</v>
      </c>
      <c r="H4" s="9" t="s">
        <v>49</v>
      </c>
      <c r="I4" s="9"/>
    </row>
    <row r="5" spans="1:9" ht="15" customHeight="1" x14ac:dyDescent="0.25">
      <c r="A5" s="9" t="s">
        <v>50</v>
      </c>
      <c r="B5" s="9" t="s">
        <v>51</v>
      </c>
      <c r="C5" s="9">
        <v>2015.01</v>
      </c>
      <c r="D5" s="11">
        <v>1424</v>
      </c>
      <c r="E5" s="11">
        <v>1392</v>
      </c>
      <c r="F5" s="9">
        <v>8</v>
      </c>
      <c r="G5" s="10">
        <v>42011</v>
      </c>
      <c r="H5" s="9" t="s">
        <v>49</v>
      </c>
      <c r="I5" s="9"/>
    </row>
    <row r="6" spans="1:9" ht="15" customHeight="1" x14ac:dyDescent="0.25">
      <c r="A6" s="9" t="s">
        <v>50</v>
      </c>
      <c r="B6" s="9" t="s">
        <v>51</v>
      </c>
      <c r="C6" s="9">
        <v>2015.01</v>
      </c>
      <c r="D6" s="9">
        <v>712</v>
      </c>
      <c r="E6" s="9">
        <v>696</v>
      </c>
      <c r="F6" s="9">
        <v>4</v>
      </c>
      <c r="G6" s="10">
        <v>42012</v>
      </c>
      <c r="H6" s="9" t="s">
        <v>49</v>
      </c>
      <c r="I6" s="9"/>
    </row>
    <row r="7" spans="1:9" ht="15" customHeight="1" x14ac:dyDescent="0.25">
      <c r="A7" s="9" t="s">
        <v>50</v>
      </c>
      <c r="B7" s="9" t="s">
        <v>51</v>
      </c>
      <c r="C7" s="9">
        <v>2015.01</v>
      </c>
      <c r="D7" s="11">
        <v>1246</v>
      </c>
      <c r="E7" s="11">
        <v>1218</v>
      </c>
      <c r="F7" s="9">
        <v>7</v>
      </c>
      <c r="G7" s="10">
        <v>42016</v>
      </c>
      <c r="H7" s="9" t="s">
        <v>49</v>
      </c>
      <c r="I7" s="9"/>
    </row>
    <row r="8" spans="1:9" ht="15" customHeight="1" x14ac:dyDescent="0.25">
      <c r="A8" s="9" t="s">
        <v>50</v>
      </c>
      <c r="B8" s="9" t="s">
        <v>51</v>
      </c>
      <c r="C8" s="9">
        <v>2015.01</v>
      </c>
      <c r="D8" s="11">
        <v>1157</v>
      </c>
      <c r="E8" s="11">
        <v>1131</v>
      </c>
      <c r="F8" s="9">
        <v>6.5</v>
      </c>
      <c r="G8" s="10">
        <v>42017</v>
      </c>
      <c r="H8" s="9" t="s">
        <v>49</v>
      </c>
      <c r="I8" s="9"/>
    </row>
    <row r="9" spans="1:9" ht="15" customHeight="1" x14ac:dyDescent="0.25">
      <c r="A9" s="9" t="s">
        <v>44</v>
      </c>
      <c r="B9" s="9" t="s">
        <v>45</v>
      </c>
      <c r="C9" s="9">
        <v>2015.01</v>
      </c>
      <c r="D9" s="9">
        <v>152</v>
      </c>
      <c r="E9" s="9">
        <v>148</v>
      </c>
      <c r="F9" s="9">
        <v>1</v>
      </c>
      <c r="G9" s="10">
        <v>42017</v>
      </c>
      <c r="H9" s="9" t="s">
        <v>55</v>
      </c>
      <c r="I9" s="9"/>
    </row>
    <row r="10" spans="1:9" ht="15" customHeight="1" x14ac:dyDescent="0.25">
      <c r="A10" s="9" t="s">
        <v>53</v>
      </c>
      <c r="B10" s="9" t="s">
        <v>51</v>
      </c>
      <c r="C10" s="9">
        <v>2015.01</v>
      </c>
      <c r="D10" s="9">
        <v>665</v>
      </c>
      <c r="E10" s="9">
        <v>644</v>
      </c>
      <c r="F10" s="9">
        <v>7</v>
      </c>
      <c r="G10" s="10">
        <v>42018</v>
      </c>
      <c r="H10" s="9" t="s">
        <v>49</v>
      </c>
      <c r="I10" s="9"/>
    </row>
    <row r="11" spans="1:9" ht="15" customHeight="1" x14ac:dyDescent="0.25">
      <c r="A11" s="9" t="s">
        <v>50</v>
      </c>
      <c r="B11" s="9" t="s">
        <v>51</v>
      </c>
      <c r="C11" s="9">
        <v>2015.01</v>
      </c>
      <c r="D11" s="11">
        <v>1424</v>
      </c>
      <c r="E11" s="11">
        <v>1392</v>
      </c>
      <c r="F11" s="9">
        <v>8</v>
      </c>
      <c r="G11" s="10">
        <v>42018</v>
      </c>
      <c r="H11" s="9" t="s">
        <v>49</v>
      </c>
      <c r="I11" s="9"/>
    </row>
    <row r="12" spans="1:9" ht="15" customHeight="1" x14ac:dyDescent="0.25">
      <c r="A12" s="9" t="s">
        <v>53</v>
      </c>
      <c r="B12" s="9" t="s">
        <v>51</v>
      </c>
      <c r="C12" s="9">
        <v>2015.01</v>
      </c>
      <c r="D12" s="9">
        <v>285</v>
      </c>
      <c r="E12" s="9">
        <v>276</v>
      </c>
      <c r="F12" s="9">
        <v>3</v>
      </c>
      <c r="G12" s="10">
        <v>42019</v>
      </c>
      <c r="H12" s="9" t="s">
        <v>49</v>
      </c>
      <c r="I12" s="9"/>
    </row>
    <row r="13" spans="1:9" ht="15" customHeight="1" x14ac:dyDescent="0.25">
      <c r="A13" s="9" t="s">
        <v>44</v>
      </c>
      <c r="B13" s="9" t="s">
        <v>45</v>
      </c>
      <c r="C13" s="9">
        <v>2015.01</v>
      </c>
      <c r="D13" s="9">
        <v>988</v>
      </c>
      <c r="E13" s="9">
        <v>962</v>
      </c>
      <c r="F13" s="9">
        <v>6.5</v>
      </c>
      <c r="G13" s="10">
        <v>42019</v>
      </c>
      <c r="H13" s="9" t="s">
        <v>55</v>
      </c>
      <c r="I13" s="9"/>
    </row>
    <row r="14" spans="1:9" ht="15" customHeight="1" x14ac:dyDescent="0.25">
      <c r="A14" s="9" t="s">
        <v>53</v>
      </c>
      <c r="B14" s="9" t="s">
        <v>51</v>
      </c>
      <c r="C14" s="9">
        <v>2015.01</v>
      </c>
      <c r="D14" s="9">
        <v>95</v>
      </c>
      <c r="E14" s="9">
        <v>92</v>
      </c>
      <c r="F14" s="9">
        <v>1</v>
      </c>
      <c r="G14" s="10">
        <v>42020</v>
      </c>
      <c r="H14" s="9" t="s">
        <v>49</v>
      </c>
      <c r="I14" s="9"/>
    </row>
    <row r="15" spans="1:9" ht="15" customHeight="1" x14ac:dyDescent="0.25">
      <c r="A15" s="9" t="s">
        <v>47</v>
      </c>
      <c r="B15" s="9" t="s">
        <v>48</v>
      </c>
      <c r="C15" s="9">
        <v>2015.01</v>
      </c>
      <c r="D15" s="9">
        <v>600</v>
      </c>
      <c r="E15" s="9">
        <v>585</v>
      </c>
      <c r="F15" s="9">
        <v>5</v>
      </c>
      <c r="G15" s="10">
        <v>42020</v>
      </c>
      <c r="H15" s="9" t="s">
        <v>46</v>
      </c>
      <c r="I15" s="9"/>
    </row>
    <row r="16" spans="1:9" ht="15" customHeight="1" x14ac:dyDescent="0.25">
      <c r="A16" s="9" t="s">
        <v>53</v>
      </c>
      <c r="B16" s="9" t="s">
        <v>51</v>
      </c>
      <c r="C16" s="9">
        <v>2015.01</v>
      </c>
      <c r="D16" s="9">
        <v>285</v>
      </c>
      <c r="E16" s="9">
        <v>276</v>
      </c>
      <c r="F16" s="9">
        <v>3</v>
      </c>
      <c r="G16" s="10">
        <v>42024</v>
      </c>
      <c r="H16" s="9" t="s">
        <v>49</v>
      </c>
      <c r="I16" s="9"/>
    </row>
    <row r="17" spans="1:9" ht="15" customHeight="1" x14ac:dyDescent="0.25">
      <c r="A17" s="9" t="s">
        <v>50</v>
      </c>
      <c r="B17" s="9" t="s">
        <v>51</v>
      </c>
      <c r="C17" s="9">
        <v>2015.01</v>
      </c>
      <c r="D17" s="11">
        <v>1424</v>
      </c>
      <c r="E17" s="11">
        <v>1392</v>
      </c>
      <c r="F17" s="9">
        <v>8</v>
      </c>
      <c r="G17" s="10">
        <v>42025</v>
      </c>
      <c r="H17" s="9" t="s">
        <v>46</v>
      </c>
      <c r="I17" s="9"/>
    </row>
    <row r="18" spans="1:9" ht="15" customHeight="1" x14ac:dyDescent="0.25">
      <c r="A18" s="9" t="s">
        <v>53</v>
      </c>
      <c r="B18" s="9" t="s">
        <v>51</v>
      </c>
      <c r="C18" s="9">
        <v>2015.01</v>
      </c>
      <c r="D18" s="9">
        <v>760</v>
      </c>
      <c r="E18" s="9">
        <v>736</v>
      </c>
      <c r="F18" s="9">
        <v>8</v>
      </c>
      <c r="G18" s="10">
        <v>42027</v>
      </c>
      <c r="H18" s="9" t="s">
        <v>49</v>
      </c>
      <c r="I18" s="9"/>
    </row>
    <row r="19" spans="1:9" ht="15" customHeight="1" x14ac:dyDescent="0.25">
      <c r="A19" s="9" t="s">
        <v>53</v>
      </c>
      <c r="B19" s="9" t="s">
        <v>51</v>
      </c>
      <c r="C19" s="9">
        <v>2015.01</v>
      </c>
      <c r="D19" s="9">
        <v>380</v>
      </c>
      <c r="E19" s="9">
        <v>368</v>
      </c>
      <c r="F19" s="9">
        <v>4</v>
      </c>
      <c r="G19" s="10">
        <v>42030</v>
      </c>
      <c r="H19" s="9" t="s">
        <v>49</v>
      </c>
      <c r="I19" s="9"/>
    </row>
    <row r="20" spans="1:9" ht="15" customHeight="1" x14ac:dyDescent="0.25">
      <c r="A20" s="9" t="s">
        <v>44</v>
      </c>
      <c r="B20" s="9" t="s">
        <v>45</v>
      </c>
      <c r="C20" s="9">
        <v>2015.01</v>
      </c>
      <c r="D20" s="9">
        <v>228</v>
      </c>
      <c r="E20" s="9">
        <v>222</v>
      </c>
      <c r="F20" s="9">
        <v>1.5</v>
      </c>
      <c r="G20" s="10">
        <v>42030</v>
      </c>
      <c r="H20" s="9" t="s">
        <v>46</v>
      </c>
      <c r="I20" s="9"/>
    </row>
    <row r="21" spans="1:9" ht="15" customHeight="1" x14ac:dyDescent="0.25">
      <c r="A21" s="9" t="s">
        <v>50</v>
      </c>
      <c r="B21" s="9" t="s">
        <v>51</v>
      </c>
      <c r="C21" s="9">
        <v>2015.01</v>
      </c>
      <c r="D21" s="11">
        <v>1424</v>
      </c>
      <c r="E21" s="11">
        <v>1392</v>
      </c>
      <c r="F21" s="9">
        <v>8</v>
      </c>
      <c r="G21" s="10">
        <v>42031</v>
      </c>
      <c r="H21" s="9" t="s">
        <v>46</v>
      </c>
      <c r="I21" s="9"/>
    </row>
    <row r="22" spans="1:9" ht="15" customHeight="1" x14ac:dyDescent="0.25">
      <c r="A22" s="9" t="s">
        <v>44</v>
      </c>
      <c r="B22" s="9" t="s">
        <v>45</v>
      </c>
      <c r="C22" s="9">
        <v>2015.01</v>
      </c>
      <c r="D22" s="9">
        <v>456</v>
      </c>
      <c r="E22" s="9">
        <v>444</v>
      </c>
      <c r="F22" s="9">
        <v>3</v>
      </c>
      <c r="G22" s="10">
        <v>42031</v>
      </c>
      <c r="H22" s="9" t="s">
        <v>46</v>
      </c>
      <c r="I22" s="9"/>
    </row>
    <row r="23" spans="1:9" ht="15" customHeight="1" x14ac:dyDescent="0.25">
      <c r="A23" s="9" t="s">
        <v>50</v>
      </c>
      <c r="B23" s="9" t="s">
        <v>51</v>
      </c>
      <c r="C23" s="9">
        <v>2015.01</v>
      </c>
      <c r="D23" s="11">
        <v>1424</v>
      </c>
      <c r="E23" s="11">
        <v>1392</v>
      </c>
      <c r="F23" s="9">
        <v>8</v>
      </c>
      <c r="G23" s="10">
        <v>42032</v>
      </c>
      <c r="H23" s="9" t="s">
        <v>49</v>
      </c>
      <c r="I23" s="9"/>
    </row>
    <row r="24" spans="1:9" ht="15" customHeight="1" x14ac:dyDescent="0.25">
      <c r="A24" s="9" t="s">
        <v>56</v>
      </c>
      <c r="B24" s="9" t="s">
        <v>45</v>
      </c>
      <c r="C24" s="9">
        <v>2015.01</v>
      </c>
      <c r="D24" s="9">
        <v>712</v>
      </c>
      <c r="E24" s="9">
        <v>696</v>
      </c>
      <c r="F24" s="9">
        <v>4</v>
      </c>
      <c r="G24" s="10">
        <v>42034</v>
      </c>
      <c r="H24" s="9" t="s">
        <v>57</v>
      </c>
      <c r="I24" s="9"/>
    </row>
    <row r="25" spans="1:9" ht="15" customHeight="1" x14ac:dyDescent="0.25">
      <c r="A25" s="9" t="s">
        <v>44</v>
      </c>
      <c r="B25" s="9" t="s">
        <v>45</v>
      </c>
      <c r="C25" s="9">
        <v>2015.02</v>
      </c>
      <c r="D25" s="9">
        <v>304</v>
      </c>
      <c r="E25" s="9">
        <v>296</v>
      </c>
      <c r="F25" s="9">
        <v>2</v>
      </c>
      <c r="G25" s="10">
        <v>42037</v>
      </c>
      <c r="H25" s="9" t="s">
        <v>46</v>
      </c>
      <c r="I25" s="9"/>
    </row>
    <row r="26" spans="1:9" ht="15" customHeight="1" x14ac:dyDescent="0.25">
      <c r="A26" s="9" t="s">
        <v>44</v>
      </c>
      <c r="B26" s="9" t="s">
        <v>45</v>
      </c>
      <c r="C26" s="9">
        <v>2015.02</v>
      </c>
      <c r="D26" s="9">
        <v>152</v>
      </c>
      <c r="E26" s="9">
        <v>148</v>
      </c>
      <c r="F26" s="9">
        <v>1</v>
      </c>
      <c r="G26" s="10">
        <v>42040</v>
      </c>
      <c r="H26" s="9" t="s">
        <v>46</v>
      </c>
      <c r="I26" s="9"/>
    </row>
    <row r="27" spans="1:9" ht="15" customHeight="1" x14ac:dyDescent="0.25">
      <c r="A27" s="9" t="s">
        <v>47</v>
      </c>
      <c r="B27" s="9" t="s">
        <v>48</v>
      </c>
      <c r="C27" s="9">
        <v>2015.02</v>
      </c>
      <c r="D27" s="9">
        <v>120</v>
      </c>
      <c r="E27" s="9">
        <v>117</v>
      </c>
      <c r="F27" s="9">
        <v>1</v>
      </c>
      <c r="G27" s="10">
        <v>42045</v>
      </c>
      <c r="H27" s="9" t="s">
        <v>55</v>
      </c>
      <c r="I27" s="9"/>
    </row>
    <row r="28" spans="1:9" ht="15" customHeight="1" x14ac:dyDescent="0.25">
      <c r="A28" s="9" t="s">
        <v>44</v>
      </c>
      <c r="B28" s="9" t="s">
        <v>45</v>
      </c>
      <c r="C28" s="9">
        <v>2015.02</v>
      </c>
      <c r="D28" s="9">
        <v>152</v>
      </c>
      <c r="E28" s="9">
        <v>148</v>
      </c>
      <c r="F28" s="9">
        <v>1</v>
      </c>
      <c r="G28" s="10">
        <v>42045</v>
      </c>
      <c r="H28" s="9" t="s">
        <v>46</v>
      </c>
      <c r="I28" s="9"/>
    </row>
    <row r="29" spans="1:9" ht="15" customHeight="1" x14ac:dyDescent="0.25">
      <c r="A29" s="9" t="s">
        <v>50</v>
      </c>
      <c r="B29" s="9" t="s">
        <v>51</v>
      </c>
      <c r="C29" s="9">
        <v>2015.02</v>
      </c>
      <c r="D29" s="11">
        <v>1424</v>
      </c>
      <c r="E29" s="11">
        <v>1392</v>
      </c>
      <c r="F29" s="9">
        <v>8</v>
      </c>
      <c r="G29" s="10">
        <v>42046</v>
      </c>
      <c r="H29" s="9" t="s">
        <v>46</v>
      </c>
      <c r="I29" s="9"/>
    </row>
    <row r="30" spans="1:9" ht="15" customHeight="1" x14ac:dyDescent="0.25">
      <c r="A30" s="9" t="s">
        <v>44</v>
      </c>
      <c r="B30" s="9" t="s">
        <v>45</v>
      </c>
      <c r="C30" s="9">
        <v>2015.02</v>
      </c>
      <c r="D30" s="9">
        <v>152</v>
      </c>
      <c r="E30" s="9">
        <v>148</v>
      </c>
      <c r="F30" s="9">
        <v>1</v>
      </c>
      <c r="G30" s="10">
        <v>42051</v>
      </c>
      <c r="H30" s="9" t="s">
        <v>55</v>
      </c>
      <c r="I30" s="9"/>
    </row>
    <row r="31" spans="1:9" ht="15" customHeight="1" x14ac:dyDescent="0.25">
      <c r="A31" s="9" t="s">
        <v>50</v>
      </c>
      <c r="B31" s="9" t="s">
        <v>51</v>
      </c>
      <c r="C31" s="9">
        <v>2015.02</v>
      </c>
      <c r="D31" s="9">
        <v>712</v>
      </c>
      <c r="E31" s="9">
        <v>696</v>
      </c>
      <c r="F31" s="9">
        <v>4</v>
      </c>
      <c r="G31" s="10">
        <v>42053</v>
      </c>
      <c r="H31" s="9" t="s">
        <v>49</v>
      </c>
      <c r="I31" s="9"/>
    </row>
    <row r="32" spans="1:9" ht="15" customHeight="1" x14ac:dyDescent="0.25">
      <c r="A32" s="9" t="s">
        <v>50</v>
      </c>
      <c r="B32" s="9" t="s">
        <v>51</v>
      </c>
      <c r="C32" s="9">
        <v>2015.02</v>
      </c>
      <c r="D32" s="9">
        <v>712</v>
      </c>
      <c r="E32" s="9">
        <v>696</v>
      </c>
      <c r="F32" s="9">
        <v>4</v>
      </c>
      <c r="G32" s="10">
        <v>42053</v>
      </c>
      <c r="H32" s="9" t="s">
        <v>46</v>
      </c>
      <c r="I32" s="9"/>
    </row>
    <row r="33" spans="1:9" ht="15" customHeight="1" x14ac:dyDescent="0.25">
      <c r="A33" s="9" t="s">
        <v>52</v>
      </c>
      <c r="B33" s="9" t="s">
        <v>45</v>
      </c>
      <c r="C33" s="9">
        <v>2015.03</v>
      </c>
      <c r="D33" s="9">
        <v>240</v>
      </c>
      <c r="E33" s="9">
        <v>234</v>
      </c>
      <c r="F33" s="9">
        <v>2</v>
      </c>
      <c r="G33" s="10">
        <v>42067</v>
      </c>
      <c r="H33" s="9" t="s">
        <v>46</v>
      </c>
      <c r="I33" s="9"/>
    </row>
    <row r="34" spans="1:9" ht="15" customHeight="1" x14ac:dyDescent="0.25">
      <c r="A34" s="9" t="s">
        <v>50</v>
      </c>
      <c r="B34" s="9" t="s">
        <v>51</v>
      </c>
      <c r="C34" s="9">
        <v>2015.03</v>
      </c>
      <c r="D34" s="9">
        <v>356</v>
      </c>
      <c r="E34" s="9">
        <v>348</v>
      </c>
      <c r="F34" s="9">
        <v>2</v>
      </c>
      <c r="G34" s="10">
        <v>42072</v>
      </c>
      <c r="H34" s="9" t="s">
        <v>46</v>
      </c>
      <c r="I34" s="9"/>
    </row>
    <row r="35" spans="1:9" ht="15" customHeight="1" x14ac:dyDescent="0.25">
      <c r="A35" s="9" t="s">
        <v>52</v>
      </c>
      <c r="B35" s="9" t="s">
        <v>45</v>
      </c>
      <c r="C35" s="9">
        <v>2015.03</v>
      </c>
      <c r="D35" s="9">
        <v>240</v>
      </c>
      <c r="E35" s="9">
        <v>234</v>
      </c>
      <c r="F35" s="9">
        <v>2</v>
      </c>
      <c r="G35" s="10">
        <v>42072</v>
      </c>
      <c r="H35" s="9" t="s">
        <v>46</v>
      </c>
      <c r="I35" s="9"/>
    </row>
    <row r="36" spans="1:9" ht="15" customHeight="1" x14ac:dyDescent="0.25">
      <c r="A36" s="9" t="s">
        <v>50</v>
      </c>
      <c r="B36" s="9" t="s">
        <v>51</v>
      </c>
      <c r="C36" s="9">
        <v>2015.03</v>
      </c>
      <c r="D36" s="9">
        <v>712</v>
      </c>
      <c r="E36" s="9">
        <v>696</v>
      </c>
      <c r="F36" s="9">
        <v>4</v>
      </c>
      <c r="G36" s="10">
        <v>42081</v>
      </c>
      <c r="H36" s="9" t="s">
        <v>46</v>
      </c>
      <c r="I36" s="9"/>
    </row>
    <row r="37" spans="1:9" ht="15" customHeight="1" x14ac:dyDescent="0.25">
      <c r="A37" s="9" t="s">
        <v>50</v>
      </c>
      <c r="B37" s="9" t="s">
        <v>51</v>
      </c>
      <c r="C37" s="9">
        <v>2015.03</v>
      </c>
      <c r="D37" s="9">
        <v>356</v>
      </c>
      <c r="E37" s="9">
        <v>348</v>
      </c>
      <c r="F37" s="9">
        <v>2</v>
      </c>
      <c r="G37" s="10">
        <v>42083</v>
      </c>
      <c r="H37" s="9" t="s">
        <v>49</v>
      </c>
      <c r="I37" s="9"/>
    </row>
    <row r="38" spans="1:9" ht="15" customHeight="1" x14ac:dyDescent="0.25">
      <c r="A38" s="9" t="s">
        <v>50</v>
      </c>
      <c r="B38" s="9" t="s">
        <v>51</v>
      </c>
      <c r="C38" s="9">
        <v>2015.03</v>
      </c>
      <c r="D38" s="9">
        <v>712</v>
      </c>
      <c r="E38" s="9">
        <v>696</v>
      </c>
      <c r="F38" s="9">
        <v>4</v>
      </c>
      <c r="G38" s="10">
        <v>42086</v>
      </c>
      <c r="H38" s="9" t="s">
        <v>49</v>
      </c>
      <c r="I38" s="9"/>
    </row>
    <row r="39" spans="1:9" ht="15" customHeight="1" x14ac:dyDescent="0.25">
      <c r="A39" s="9" t="s">
        <v>50</v>
      </c>
      <c r="B39" s="9" t="s">
        <v>51</v>
      </c>
      <c r="C39" s="9">
        <v>2015.03</v>
      </c>
      <c r="D39" s="11">
        <v>1424</v>
      </c>
      <c r="E39" s="11">
        <v>1392</v>
      </c>
      <c r="F39" s="9">
        <v>8</v>
      </c>
      <c r="G39" s="10">
        <v>42088</v>
      </c>
      <c r="H39" s="9" t="s">
        <v>46</v>
      </c>
      <c r="I39" s="9"/>
    </row>
    <row r="40" spans="1:9" ht="15" customHeight="1" x14ac:dyDescent="0.25">
      <c r="A40" s="9" t="s">
        <v>58</v>
      </c>
      <c r="B40" s="9" t="s">
        <v>48</v>
      </c>
      <c r="C40" s="9">
        <v>2015.03</v>
      </c>
      <c r="D40" s="9">
        <v>304</v>
      </c>
      <c r="E40" s="9">
        <v>296</v>
      </c>
      <c r="F40" s="9">
        <v>2</v>
      </c>
      <c r="G40" s="10">
        <v>42094</v>
      </c>
      <c r="H40" s="9" t="s">
        <v>59</v>
      </c>
      <c r="I40" s="9"/>
    </row>
    <row r="41" spans="1:9" ht="15" customHeight="1" x14ac:dyDescent="0.25">
      <c r="A41" s="9" t="s">
        <v>50</v>
      </c>
      <c r="B41" s="9" t="s">
        <v>51</v>
      </c>
      <c r="C41" s="9">
        <v>2015.03</v>
      </c>
      <c r="D41" s="9">
        <v>178</v>
      </c>
      <c r="E41" s="9">
        <v>174</v>
      </c>
      <c r="F41" s="9">
        <v>1</v>
      </c>
      <c r="G41" s="10">
        <v>42094</v>
      </c>
      <c r="H41" s="9" t="s">
        <v>49</v>
      </c>
      <c r="I41" s="9"/>
    </row>
    <row r="42" spans="1:9" ht="15" customHeight="1" x14ac:dyDescent="0.25">
      <c r="A42" s="9" t="s">
        <v>50</v>
      </c>
      <c r="B42" s="9" t="s">
        <v>51</v>
      </c>
      <c r="C42" s="9">
        <v>2015.03</v>
      </c>
      <c r="D42" s="9">
        <v>712</v>
      </c>
      <c r="E42" s="9">
        <v>696</v>
      </c>
      <c r="F42" s="9">
        <v>4</v>
      </c>
      <c r="G42" s="10">
        <v>42094</v>
      </c>
      <c r="H42" s="9" t="s">
        <v>46</v>
      </c>
      <c r="I42" s="9"/>
    </row>
    <row r="43" spans="1:9" ht="15" customHeight="1" x14ac:dyDescent="0.25">
      <c r="A43" s="9" t="s">
        <v>52</v>
      </c>
      <c r="B43" s="9" t="s">
        <v>45</v>
      </c>
      <c r="C43" s="9">
        <v>2015.03</v>
      </c>
      <c r="D43" s="9">
        <v>240</v>
      </c>
      <c r="E43" s="9">
        <v>234</v>
      </c>
      <c r="F43" s="9">
        <v>2</v>
      </c>
      <c r="G43" s="10">
        <v>42094</v>
      </c>
      <c r="H43" s="9" t="s">
        <v>60</v>
      </c>
      <c r="I43" s="9"/>
    </row>
    <row r="44" spans="1:9" ht="15" customHeight="1" x14ac:dyDescent="0.25">
      <c r="A44" s="9" t="s">
        <v>47</v>
      </c>
      <c r="B44" s="9" t="s">
        <v>48</v>
      </c>
      <c r="C44" s="9">
        <v>2015.04</v>
      </c>
      <c r="D44" s="9">
        <v>120</v>
      </c>
      <c r="E44" s="9">
        <v>117</v>
      </c>
      <c r="F44" s="9">
        <v>1</v>
      </c>
      <c r="G44" s="10">
        <v>42096</v>
      </c>
      <c r="H44" s="9" t="s">
        <v>49</v>
      </c>
      <c r="I44" s="9"/>
    </row>
    <row r="45" spans="1:9" ht="15" customHeight="1" x14ac:dyDescent="0.25">
      <c r="A45" s="9" t="s">
        <v>50</v>
      </c>
      <c r="B45" s="9" t="s">
        <v>51</v>
      </c>
      <c r="C45" s="9">
        <v>2015.04</v>
      </c>
      <c r="D45" s="9">
        <v>534</v>
      </c>
      <c r="E45" s="9">
        <v>522</v>
      </c>
      <c r="F45" s="9">
        <v>3</v>
      </c>
      <c r="G45" s="10">
        <v>42101</v>
      </c>
      <c r="H45" s="9" t="s">
        <v>46</v>
      </c>
      <c r="I45" s="9"/>
    </row>
    <row r="46" spans="1:9" ht="15" customHeight="1" x14ac:dyDescent="0.25">
      <c r="A46" s="9" t="s">
        <v>50</v>
      </c>
      <c r="B46" s="9" t="s">
        <v>51</v>
      </c>
      <c r="C46" s="9">
        <v>2015.04</v>
      </c>
      <c r="D46" s="9">
        <v>356</v>
      </c>
      <c r="E46" s="9">
        <v>348</v>
      </c>
      <c r="F46" s="9">
        <v>2</v>
      </c>
      <c r="G46" s="10">
        <v>42102</v>
      </c>
      <c r="H46" s="9" t="s">
        <v>46</v>
      </c>
      <c r="I46" s="9"/>
    </row>
    <row r="47" spans="1:9" ht="15" customHeight="1" x14ac:dyDescent="0.25">
      <c r="A47" s="9" t="s">
        <v>52</v>
      </c>
      <c r="B47" s="9" t="s">
        <v>45</v>
      </c>
      <c r="C47" s="9">
        <v>2015.04</v>
      </c>
      <c r="D47" s="9">
        <v>240</v>
      </c>
      <c r="E47" s="9">
        <v>234</v>
      </c>
      <c r="F47" s="9">
        <v>2</v>
      </c>
      <c r="G47" s="10">
        <v>42102</v>
      </c>
      <c r="H47" s="9" t="s">
        <v>46</v>
      </c>
      <c r="I47" s="9"/>
    </row>
    <row r="48" spans="1:9" ht="15" customHeight="1" x14ac:dyDescent="0.25">
      <c r="A48" s="9" t="s">
        <v>47</v>
      </c>
      <c r="B48" s="9" t="s">
        <v>48</v>
      </c>
      <c r="C48" s="9">
        <v>2015.04</v>
      </c>
      <c r="D48" s="9">
        <v>300</v>
      </c>
      <c r="E48" s="9">
        <v>292.5</v>
      </c>
      <c r="F48" s="9">
        <v>2.5</v>
      </c>
      <c r="G48" s="10">
        <v>42107</v>
      </c>
      <c r="H48" s="9" t="s">
        <v>49</v>
      </c>
      <c r="I48" s="9"/>
    </row>
    <row r="49" spans="1:9" ht="15" customHeight="1" x14ac:dyDescent="0.25">
      <c r="A49" s="9" t="s">
        <v>50</v>
      </c>
      <c r="B49" s="9" t="s">
        <v>51</v>
      </c>
      <c r="C49" s="9">
        <v>2015.04</v>
      </c>
      <c r="D49" s="9">
        <v>712</v>
      </c>
      <c r="E49" s="9">
        <v>696</v>
      </c>
      <c r="F49" s="9">
        <v>4</v>
      </c>
      <c r="G49" s="10">
        <v>42108</v>
      </c>
      <c r="H49" s="9" t="s">
        <v>46</v>
      </c>
      <c r="I49" s="9"/>
    </row>
    <row r="50" spans="1:9" ht="15" customHeight="1" x14ac:dyDescent="0.25">
      <c r="A50" s="9" t="s">
        <v>50</v>
      </c>
      <c r="B50" s="9" t="s">
        <v>51</v>
      </c>
      <c r="C50" s="9">
        <v>2015.04</v>
      </c>
      <c r="D50" s="9">
        <v>712</v>
      </c>
      <c r="E50" s="9">
        <v>696</v>
      </c>
      <c r="F50" s="9">
        <v>4</v>
      </c>
      <c r="G50" s="10">
        <v>42109</v>
      </c>
      <c r="H50" s="9" t="s">
        <v>46</v>
      </c>
      <c r="I50" s="9"/>
    </row>
    <row r="51" spans="1:9" ht="15" customHeight="1" x14ac:dyDescent="0.25">
      <c r="A51" s="9" t="s">
        <v>52</v>
      </c>
      <c r="B51" s="9" t="s">
        <v>45</v>
      </c>
      <c r="C51" s="9">
        <v>2015.04</v>
      </c>
      <c r="D51" s="9">
        <v>480</v>
      </c>
      <c r="E51" s="9">
        <v>468</v>
      </c>
      <c r="F51" s="9">
        <v>4</v>
      </c>
      <c r="G51" s="10">
        <v>42111</v>
      </c>
      <c r="H51" s="9" t="s">
        <v>46</v>
      </c>
      <c r="I51" s="9"/>
    </row>
    <row r="52" spans="1:9" ht="15" customHeight="1" x14ac:dyDescent="0.25">
      <c r="A52" s="9" t="s">
        <v>50</v>
      </c>
      <c r="B52" s="9" t="s">
        <v>51</v>
      </c>
      <c r="C52" s="9">
        <v>2015.04</v>
      </c>
      <c r="D52" s="9">
        <v>356</v>
      </c>
      <c r="E52" s="9">
        <v>348</v>
      </c>
      <c r="F52" s="9">
        <v>2</v>
      </c>
      <c r="G52" s="10">
        <v>42114</v>
      </c>
      <c r="H52" s="9" t="s">
        <v>49</v>
      </c>
      <c r="I52" s="9"/>
    </row>
    <row r="53" spans="1:9" ht="15" customHeight="1" x14ac:dyDescent="0.25">
      <c r="A53" s="9" t="s">
        <v>50</v>
      </c>
      <c r="B53" s="9" t="s">
        <v>51</v>
      </c>
      <c r="C53" s="9">
        <v>2015.04</v>
      </c>
      <c r="D53" s="11">
        <v>1424</v>
      </c>
      <c r="E53" s="11">
        <v>1392</v>
      </c>
      <c r="F53" s="9">
        <v>8</v>
      </c>
      <c r="G53" s="10">
        <v>42116</v>
      </c>
      <c r="H53" s="9" t="s">
        <v>46</v>
      </c>
      <c r="I53" s="9"/>
    </row>
    <row r="54" spans="1:9" ht="15" customHeight="1" x14ac:dyDescent="0.25">
      <c r="A54" s="9" t="s">
        <v>52</v>
      </c>
      <c r="B54" s="9" t="s">
        <v>45</v>
      </c>
      <c r="C54" s="9">
        <v>2015.04</v>
      </c>
      <c r="D54" s="9">
        <v>240</v>
      </c>
      <c r="E54" s="9">
        <v>234</v>
      </c>
      <c r="F54" s="9">
        <v>2</v>
      </c>
      <c r="G54" s="10">
        <v>42116</v>
      </c>
      <c r="H54" s="9" t="s">
        <v>46</v>
      </c>
      <c r="I54" s="9"/>
    </row>
    <row r="55" spans="1:9" ht="15" customHeight="1" x14ac:dyDescent="0.25">
      <c r="A55" s="9" t="s">
        <v>50</v>
      </c>
      <c r="B55" s="9" t="s">
        <v>51</v>
      </c>
      <c r="C55" s="9">
        <v>2015.04</v>
      </c>
      <c r="D55" s="9">
        <v>178</v>
      </c>
      <c r="E55" s="9">
        <v>174</v>
      </c>
      <c r="F55" s="9">
        <v>1</v>
      </c>
      <c r="G55" s="10">
        <v>42122</v>
      </c>
      <c r="H55" s="9" t="s">
        <v>49</v>
      </c>
      <c r="I55" s="9"/>
    </row>
    <row r="56" spans="1:9" ht="15" customHeight="1" x14ac:dyDescent="0.25">
      <c r="A56" s="9" t="s">
        <v>50</v>
      </c>
      <c r="B56" s="9" t="s">
        <v>51</v>
      </c>
      <c r="C56" s="9">
        <v>2015.04</v>
      </c>
      <c r="D56" s="11">
        <v>1424</v>
      </c>
      <c r="E56" s="11">
        <v>1392</v>
      </c>
      <c r="F56" s="9">
        <v>8</v>
      </c>
      <c r="G56" s="10">
        <v>42123</v>
      </c>
      <c r="H56" s="9" t="s">
        <v>46</v>
      </c>
      <c r="I56" s="9"/>
    </row>
    <row r="57" spans="1:9" ht="15" customHeight="1" x14ac:dyDescent="0.25">
      <c r="A57" s="9" t="s">
        <v>50</v>
      </c>
      <c r="B57" s="9" t="s">
        <v>51</v>
      </c>
      <c r="C57" s="9">
        <v>2015.05</v>
      </c>
      <c r="D57" s="9">
        <v>712</v>
      </c>
      <c r="E57" s="9">
        <v>696</v>
      </c>
      <c r="F57" s="9">
        <v>4</v>
      </c>
      <c r="G57" s="10">
        <v>42130</v>
      </c>
      <c r="H57" s="9" t="s">
        <v>49</v>
      </c>
      <c r="I57" s="9"/>
    </row>
    <row r="58" spans="1:9" ht="15" customHeight="1" x14ac:dyDescent="0.25">
      <c r="A58" s="9" t="s">
        <v>50</v>
      </c>
      <c r="B58" s="9" t="s">
        <v>51</v>
      </c>
      <c r="C58" s="9">
        <v>2015.05</v>
      </c>
      <c r="D58" s="9">
        <v>712</v>
      </c>
      <c r="E58" s="9">
        <v>696</v>
      </c>
      <c r="F58" s="9">
        <v>4</v>
      </c>
      <c r="G58" s="10">
        <v>42130</v>
      </c>
      <c r="H58" s="9" t="s">
        <v>46</v>
      </c>
      <c r="I58" s="9"/>
    </row>
    <row r="59" spans="1:9" ht="15" customHeight="1" x14ac:dyDescent="0.25">
      <c r="A59" s="9" t="s">
        <v>50</v>
      </c>
      <c r="B59" s="9" t="s">
        <v>51</v>
      </c>
      <c r="C59" s="9">
        <v>2015.05</v>
      </c>
      <c r="D59" s="9">
        <v>356</v>
      </c>
      <c r="E59" s="9">
        <v>348</v>
      </c>
      <c r="F59" s="9">
        <v>2</v>
      </c>
      <c r="G59" s="10">
        <v>42135</v>
      </c>
      <c r="H59" s="9" t="s">
        <v>49</v>
      </c>
      <c r="I59" s="9"/>
    </row>
    <row r="60" spans="1:9" ht="15" customHeight="1" x14ac:dyDescent="0.25">
      <c r="A60" s="9" t="s">
        <v>50</v>
      </c>
      <c r="B60" s="9" t="s">
        <v>51</v>
      </c>
      <c r="C60" s="9">
        <v>2015.05</v>
      </c>
      <c r="D60" s="9">
        <v>356</v>
      </c>
      <c r="E60" s="9">
        <v>348</v>
      </c>
      <c r="F60" s="9">
        <v>2</v>
      </c>
      <c r="G60" s="10">
        <v>42135</v>
      </c>
      <c r="H60" s="9" t="s">
        <v>46</v>
      </c>
      <c r="I60" s="9"/>
    </row>
    <row r="61" spans="1:9" ht="15" customHeight="1" x14ac:dyDescent="0.25">
      <c r="A61" s="9" t="s">
        <v>52</v>
      </c>
      <c r="B61" s="9" t="s">
        <v>45</v>
      </c>
      <c r="C61" s="9">
        <v>2015.05</v>
      </c>
      <c r="D61" s="9">
        <v>480</v>
      </c>
      <c r="E61" s="9">
        <v>468</v>
      </c>
      <c r="F61" s="9">
        <v>4</v>
      </c>
      <c r="G61" s="10">
        <v>42135</v>
      </c>
      <c r="H61" s="9" t="s">
        <v>46</v>
      </c>
      <c r="I61" s="9"/>
    </row>
    <row r="62" spans="1:9" ht="15" customHeight="1" x14ac:dyDescent="0.25">
      <c r="A62" s="9" t="s">
        <v>53</v>
      </c>
      <c r="B62" s="9" t="s">
        <v>51</v>
      </c>
      <c r="C62" s="9">
        <v>2015.05</v>
      </c>
      <c r="D62" s="9">
        <v>760</v>
      </c>
      <c r="E62" s="9">
        <v>736</v>
      </c>
      <c r="F62" s="9">
        <v>8</v>
      </c>
      <c r="G62" s="10">
        <v>42136</v>
      </c>
      <c r="H62" s="9" t="s">
        <v>49</v>
      </c>
      <c r="I62" s="9"/>
    </row>
    <row r="63" spans="1:9" ht="15" customHeight="1" x14ac:dyDescent="0.25">
      <c r="A63" s="9" t="s">
        <v>50</v>
      </c>
      <c r="B63" s="9" t="s">
        <v>51</v>
      </c>
      <c r="C63" s="9">
        <v>2015.05</v>
      </c>
      <c r="D63" s="9">
        <v>712</v>
      </c>
      <c r="E63" s="9">
        <v>696</v>
      </c>
      <c r="F63" s="9">
        <v>4</v>
      </c>
      <c r="G63" s="10">
        <v>42137</v>
      </c>
      <c r="H63" s="9" t="s">
        <v>46</v>
      </c>
      <c r="I63" s="9"/>
    </row>
    <row r="64" spans="1:9" ht="15" customHeight="1" x14ac:dyDescent="0.25">
      <c r="A64" s="9" t="s">
        <v>50</v>
      </c>
      <c r="B64" s="9" t="s">
        <v>51</v>
      </c>
      <c r="C64" s="9">
        <v>2015.05</v>
      </c>
      <c r="D64" s="9">
        <v>712</v>
      </c>
      <c r="E64" s="9">
        <v>696</v>
      </c>
      <c r="F64" s="9">
        <v>4</v>
      </c>
      <c r="G64" s="10">
        <v>42144</v>
      </c>
      <c r="H64" s="9" t="s">
        <v>46</v>
      </c>
      <c r="I64" s="9"/>
    </row>
    <row r="65" spans="1:9" ht="15" customHeight="1" x14ac:dyDescent="0.25">
      <c r="A65" s="9" t="s">
        <v>50</v>
      </c>
      <c r="B65" s="9" t="s">
        <v>51</v>
      </c>
      <c r="C65" s="9">
        <v>2015.05</v>
      </c>
      <c r="D65" s="9">
        <v>712</v>
      </c>
      <c r="E65" s="9">
        <v>696</v>
      </c>
      <c r="F65" s="9">
        <v>4</v>
      </c>
      <c r="G65" s="10">
        <v>42151</v>
      </c>
      <c r="H65" s="9" t="s">
        <v>46</v>
      </c>
      <c r="I65" s="9"/>
    </row>
    <row r="66" spans="1:9" ht="15" customHeight="1" x14ac:dyDescent="0.25">
      <c r="A66" s="9" t="s">
        <v>50</v>
      </c>
      <c r="B66" s="9" t="s">
        <v>51</v>
      </c>
      <c r="C66" s="9">
        <v>2015.05</v>
      </c>
      <c r="D66" s="9">
        <v>712</v>
      </c>
      <c r="E66" s="9">
        <v>696</v>
      </c>
      <c r="F66" s="9">
        <v>4</v>
      </c>
      <c r="G66" s="10">
        <v>42152</v>
      </c>
      <c r="H66" s="9" t="s">
        <v>46</v>
      </c>
      <c r="I66" s="9"/>
    </row>
    <row r="67" spans="1:9" ht="15" customHeight="1" x14ac:dyDescent="0.25">
      <c r="A67" s="9" t="s">
        <v>50</v>
      </c>
      <c r="B67" s="9" t="s">
        <v>51</v>
      </c>
      <c r="C67" s="9">
        <v>2015.06</v>
      </c>
      <c r="D67" s="9">
        <v>356</v>
      </c>
      <c r="E67" s="9">
        <v>348</v>
      </c>
      <c r="F67" s="9">
        <v>2</v>
      </c>
      <c r="G67" s="10">
        <v>42163</v>
      </c>
      <c r="H67" s="9" t="s">
        <v>46</v>
      </c>
      <c r="I67" s="9"/>
    </row>
    <row r="68" spans="1:9" ht="15" customHeight="1" x14ac:dyDescent="0.25">
      <c r="A68" s="9" t="s">
        <v>52</v>
      </c>
      <c r="B68" s="9" t="s">
        <v>45</v>
      </c>
      <c r="C68" s="9">
        <v>2015.06</v>
      </c>
      <c r="D68" s="9">
        <v>600</v>
      </c>
      <c r="E68" s="9">
        <v>585</v>
      </c>
      <c r="F68" s="9">
        <v>5</v>
      </c>
      <c r="G68" s="10">
        <v>42163</v>
      </c>
      <c r="H68" s="9" t="s">
        <v>46</v>
      </c>
      <c r="I68" s="9"/>
    </row>
    <row r="69" spans="1:9" ht="15" customHeight="1" x14ac:dyDescent="0.25">
      <c r="A69" s="9" t="s">
        <v>50</v>
      </c>
      <c r="B69" s="9" t="s">
        <v>51</v>
      </c>
      <c r="C69" s="9">
        <v>2015.06</v>
      </c>
      <c r="D69" s="11">
        <v>1068</v>
      </c>
      <c r="E69" s="11">
        <v>1044</v>
      </c>
      <c r="F69" s="9">
        <v>6</v>
      </c>
      <c r="G69" s="10">
        <v>42165</v>
      </c>
      <c r="H69" s="9" t="s">
        <v>46</v>
      </c>
      <c r="I69" s="9"/>
    </row>
    <row r="70" spans="1:9" ht="15" customHeight="1" x14ac:dyDescent="0.25">
      <c r="A70" s="9" t="s">
        <v>52</v>
      </c>
      <c r="B70" s="9" t="s">
        <v>45</v>
      </c>
      <c r="C70" s="9">
        <v>2015.06</v>
      </c>
      <c r="D70" s="9">
        <v>480</v>
      </c>
      <c r="E70" s="9">
        <v>468</v>
      </c>
      <c r="F70" s="9">
        <v>4</v>
      </c>
      <c r="G70" s="10">
        <v>42171</v>
      </c>
      <c r="H70" s="9" t="s">
        <v>46</v>
      </c>
      <c r="I70" s="9"/>
    </row>
    <row r="71" spans="1:9" ht="15" customHeight="1" x14ac:dyDescent="0.25">
      <c r="A71" s="9" t="s">
        <v>50</v>
      </c>
      <c r="B71" s="9" t="s">
        <v>51</v>
      </c>
      <c r="C71" s="9">
        <v>2015.06</v>
      </c>
      <c r="D71" s="11">
        <v>1424</v>
      </c>
      <c r="E71" s="11">
        <v>1392</v>
      </c>
      <c r="F71" s="9">
        <v>8</v>
      </c>
      <c r="G71" s="10">
        <v>42173</v>
      </c>
      <c r="H71" s="9" t="s">
        <v>46</v>
      </c>
      <c r="I71" s="9"/>
    </row>
    <row r="72" spans="1:9" ht="15" customHeight="1" x14ac:dyDescent="0.25">
      <c r="A72" s="9" t="s">
        <v>52</v>
      </c>
      <c r="B72" s="9" t="s">
        <v>45</v>
      </c>
      <c r="C72" s="9">
        <v>2015.06</v>
      </c>
      <c r="D72" s="9">
        <v>960</v>
      </c>
      <c r="E72" s="9">
        <v>936</v>
      </c>
      <c r="F72" s="9">
        <v>8</v>
      </c>
      <c r="G72" s="10">
        <v>42174</v>
      </c>
      <c r="H72" s="9" t="s">
        <v>46</v>
      </c>
      <c r="I72" s="9"/>
    </row>
    <row r="73" spans="1:9" ht="15" customHeight="1" x14ac:dyDescent="0.25">
      <c r="A73" s="9" t="s">
        <v>50</v>
      </c>
      <c r="B73" s="9" t="s">
        <v>51</v>
      </c>
      <c r="C73" s="9">
        <v>2015.06</v>
      </c>
      <c r="D73" s="9">
        <v>712</v>
      </c>
      <c r="E73" s="9">
        <v>696</v>
      </c>
      <c r="F73" s="9">
        <v>4</v>
      </c>
      <c r="G73" s="10">
        <v>42177</v>
      </c>
      <c r="H73" s="9" t="s">
        <v>49</v>
      </c>
      <c r="I73" s="9"/>
    </row>
    <row r="74" spans="1:9" ht="15" customHeight="1" x14ac:dyDescent="0.25">
      <c r="A74" s="9" t="s">
        <v>50</v>
      </c>
      <c r="B74" s="9" t="s">
        <v>51</v>
      </c>
      <c r="C74" s="9">
        <v>2015.07</v>
      </c>
      <c r="D74" s="9">
        <v>712</v>
      </c>
      <c r="E74" s="9">
        <v>696</v>
      </c>
      <c r="F74" s="9">
        <v>4</v>
      </c>
      <c r="G74" s="10">
        <v>42187</v>
      </c>
      <c r="H74" s="9" t="s">
        <v>49</v>
      </c>
      <c r="I74" s="9"/>
    </row>
    <row r="75" spans="1:9" ht="15" customHeight="1" x14ac:dyDescent="0.25">
      <c r="A75" s="9" t="s">
        <v>50</v>
      </c>
      <c r="B75" s="9" t="s">
        <v>51</v>
      </c>
      <c r="C75" s="9">
        <v>2015.07</v>
      </c>
      <c r="D75" s="9">
        <v>712</v>
      </c>
      <c r="E75" s="9">
        <v>696</v>
      </c>
      <c r="F75" s="9">
        <v>4</v>
      </c>
      <c r="G75" s="10">
        <v>42187</v>
      </c>
      <c r="H75" s="9" t="s">
        <v>46</v>
      </c>
      <c r="I75" s="9"/>
    </row>
    <row r="76" spans="1:9" ht="15" customHeight="1" x14ac:dyDescent="0.25">
      <c r="A76" s="9" t="s">
        <v>53</v>
      </c>
      <c r="B76" s="9" t="s">
        <v>51</v>
      </c>
      <c r="C76" s="9">
        <v>2015.07</v>
      </c>
      <c r="D76" s="9">
        <v>760</v>
      </c>
      <c r="E76" s="9">
        <v>736</v>
      </c>
      <c r="F76" s="9">
        <v>8</v>
      </c>
      <c r="G76" s="10">
        <v>42193</v>
      </c>
      <c r="H76" s="9" t="s">
        <v>46</v>
      </c>
      <c r="I76" s="9"/>
    </row>
    <row r="77" spans="1:9" ht="15" customHeight="1" x14ac:dyDescent="0.25">
      <c r="A77" s="9" t="s">
        <v>50</v>
      </c>
      <c r="B77" s="9" t="s">
        <v>54</v>
      </c>
      <c r="C77" s="9">
        <v>2015.07</v>
      </c>
      <c r="D77" s="11">
        <v>1424</v>
      </c>
      <c r="E77" s="11">
        <v>1392</v>
      </c>
      <c r="F77" s="9">
        <v>8</v>
      </c>
      <c r="G77" s="10">
        <v>42193</v>
      </c>
      <c r="H77" s="9" t="s">
        <v>46</v>
      </c>
      <c r="I77" s="9"/>
    </row>
    <row r="78" spans="1:9" ht="15" customHeight="1" x14ac:dyDescent="0.25">
      <c r="A78" s="9" t="s">
        <v>52</v>
      </c>
      <c r="B78" s="9" t="s">
        <v>45</v>
      </c>
      <c r="C78" s="9">
        <v>2015.07</v>
      </c>
      <c r="D78" s="9">
        <v>480</v>
      </c>
      <c r="E78" s="9">
        <v>468</v>
      </c>
      <c r="F78" s="9">
        <v>4</v>
      </c>
      <c r="G78" s="10">
        <v>42206</v>
      </c>
      <c r="H78" s="9" t="s">
        <v>46</v>
      </c>
      <c r="I78" s="9"/>
    </row>
    <row r="79" spans="1:9" ht="15" customHeight="1" x14ac:dyDescent="0.25">
      <c r="A79" s="9" t="s">
        <v>52</v>
      </c>
      <c r="B79" s="9" t="s">
        <v>45</v>
      </c>
      <c r="C79" s="9">
        <v>2015.07</v>
      </c>
      <c r="D79" s="9">
        <v>240</v>
      </c>
      <c r="E79" s="9">
        <v>234</v>
      </c>
      <c r="F79" s="9">
        <v>2</v>
      </c>
      <c r="G79" s="10">
        <v>42213</v>
      </c>
      <c r="H79" s="9" t="s">
        <v>46</v>
      </c>
      <c r="I79" s="12"/>
    </row>
    <row r="80" spans="1:9" x14ac:dyDescent="0.25">
      <c r="E80">
        <f>SUBTOTAL(9,E3:E79)</f>
        <v>48689.5</v>
      </c>
    </row>
    <row r="92" spans="1:5" x14ac:dyDescent="0.25">
      <c r="B92" s="13" t="s">
        <v>66</v>
      </c>
      <c r="C92" s="13" t="s">
        <v>0</v>
      </c>
      <c r="D92" s="13" t="s">
        <v>64</v>
      </c>
      <c r="E92" s="13" t="s">
        <v>65</v>
      </c>
    </row>
    <row r="93" spans="1:5" x14ac:dyDescent="0.25">
      <c r="A93" s="9" t="s">
        <v>53</v>
      </c>
      <c r="B93" s="13">
        <v>3864</v>
      </c>
      <c r="C93" s="13"/>
      <c r="D93" s="13">
        <f>1*B93</f>
        <v>3864</v>
      </c>
      <c r="E93" s="13"/>
    </row>
    <row r="94" spans="1:5" x14ac:dyDescent="0.25">
      <c r="A94" s="9" t="s">
        <v>58</v>
      </c>
      <c r="B94" s="13">
        <v>296</v>
      </c>
      <c r="C94" s="13">
        <f>B94*1</f>
        <v>296</v>
      </c>
      <c r="D94" s="13"/>
      <c r="E94" s="13"/>
    </row>
    <row r="95" spans="1:5" x14ac:dyDescent="0.25">
      <c r="A95" s="9" t="s">
        <v>50</v>
      </c>
      <c r="B95" s="13">
        <v>35409</v>
      </c>
      <c r="C95" s="13">
        <f>0.1*B95</f>
        <v>3540.9</v>
      </c>
      <c r="D95" s="13">
        <f>0.45*B95</f>
        <v>15934.050000000001</v>
      </c>
      <c r="E95" s="13">
        <f>0.45*B95</f>
        <v>15934.050000000001</v>
      </c>
    </row>
    <row r="96" spans="1:5" x14ac:dyDescent="0.25">
      <c r="A96" s="9" t="s">
        <v>47</v>
      </c>
      <c r="B96" s="13">
        <v>1111.5</v>
      </c>
      <c r="C96" s="13">
        <f>1*B96</f>
        <v>1111.5</v>
      </c>
      <c r="D96" s="13"/>
      <c r="E96" s="13"/>
    </row>
    <row r="97" spans="1:6" x14ac:dyDescent="0.25">
      <c r="A97" s="9" t="s">
        <v>56</v>
      </c>
      <c r="B97" s="13">
        <v>696</v>
      </c>
      <c r="C97" s="13"/>
      <c r="D97" s="13"/>
      <c r="E97" s="13">
        <f>1*B97</f>
        <v>696</v>
      </c>
    </row>
    <row r="98" spans="1:6" x14ac:dyDescent="0.25">
      <c r="A98" s="9" t="s">
        <v>52</v>
      </c>
      <c r="B98" s="13">
        <v>4797</v>
      </c>
      <c r="C98" s="13">
        <f>1*B98</f>
        <v>4797</v>
      </c>
      <c r="D98" s="13"/>
      <c r="E98" s="13"/>
    </row>
    <row r="99" spans="1:6" x14ac:dyDescent="0.25">
      <c r="A99" s="9" t="s">
        <v>44</v>
      </c>
      <c r="B99" s="13">
        <v>2516</v>
      </c>
      <c r="C99" s="13">
        <f>1*B99</f>
        <v>2516</v>
      </c>
      <c r="D99" s="13"/>
      <c r="E99" s="13"/>
    </row>
    <row r="100" spans="1:6" x14ac:dyDescent="0.25">
      <c r="B100" s="13">
        <f>SUM(B93:B99)</f>
        <v>48689.5</v>
      </c>
      <c r="C100" s="13">
        <f>SUBTOTAL(9,C93:C99)</f>
        <v>12261.4</v>
      </c>
      <c r="D100" s="13">
        <f>SUBTOTAL(9,D93:D99)</f>
        <v>19798.050000000003</v>
      </c>
      <c r="E100" s="13">
        <f>SUBTOTAL(9,E93:E99)</f>
        <v>16630.050000000003</v>
      </c>
      <c r="F100">
        <f>SUM(C100:E100)</f>
        <v>48689.500000000007</v>
      </c>
    </row>
    <row r="101" spans="1:6" x14ac:dyDescent="0.25">
      <c r="B101" s="9"/>
      <c r="C101" s="9"/>
      <c r="D101" s="9"/>
      <c r="E101" s="9"/>
    </row>
  </sheetData>
  <autoFilter ref="A1:H79"/>
  <sortState ref="A3:H79">
    <sortCondition ref="G3:G79"/>
  </sortState>
  <mergeCells count="6">
    <mergeCell ref="I1:I2"/>
    <mergeCell ref="A1:A2"/>
    <mergeCell ref="B1:B2"/>
    <mergeCell ref="C1:C2"/>
    <mergeCell ref="G1:G2"/>
    <mergeCell ref="H1:H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Remco van Ek</dc:creator>
  <cp:lastModifiedBy>Remco van Ek</cp:lastModifiedBy>
  <dcterms:created xsi:type="dcterms:W3CDTF">2015-06-24T13:54:45Z</dcterms:created>
  <dcterms:modified xsi:type="dcterms:W3CDTF">2015-09-10T11:50:02Z</dcterms:modified>
</cp:coreProperties>
</file>