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drawings/drawing2.xml" ContentType="application/vnd.openxmlformats-officedocument.drawing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drawings/drawing3.xml" ContentType="application/vnd.openxmlformats-officedocument.drawing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drawings/drawing4.xml" ContentType="application/vnd.openxmlformats-officedocument.drawing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drawings/drawing5.xml" ContentType="application/vnd.openxmlformats-officedocument.drawing+xml"/>
  <Override PartName="/xl/charts/chart16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0" windowWidth="10515" windowHeight="4620" tabRatio="838" activeTab="4"/>
  </bookViews>
  <sheets>
    <sheet name="Drogestof metingen" sheetId="39" r:id="rId1"/>
    <sheet name="Meetgegevens harkmethode" sheetId="10" r:id="rId2"/>
    <sheet name="Harkgegevens" sheetId="11" r:id="rId3"/>
    <sheet name="Grafieken per plant" sheetId="38" r:id="rId4"/>
    <sheet name="Remco" sheetId="40" r:id="rId5"/>
    <sheet name="punt 01" sheetId="14" r:id="rId6"/>
    <sheet name="punt 02" sheetId="13" r:id="rId7"/>
    <sheet name="punt 03" sheetId="15" r:id="rId8"/>
    <sheet name="punt 04" sheetId="16" r:id="rId9"/>
    <sheet name="punt 05" sheetId="17" r:id="rId10"/>
    <sheet name="punt 06" sheetId="18" r:id="rId11"/>
    <sheet name="punt 07" sheetId="19" r:id="rId12"/>
    <sheet name="punt 08" sheetId="20" r:id="rId13"/>
    <sheet name="punt 09" sheetId="21" r:id="rId14"/>
    <sheet name="punt 10" sheetId="22" r:id="rId15"/>
    <sheet name="punt 11" sheetId="23" r:id="rId16"/>
    <sheet name="punt 12" sheetId="24" r:id="rId17"/>
    <sheet name="punt 13" sheetId="25" r:id="rId18"/>
    <sheet name="punt 14" sheetId="26" r:id="rId19"/>
    <sheet name="punt 15" sheetId="27" r:id="rId20"/>
    <sheet name="punt 16" sheetId="28" r:id="rId21"/>
    <sheet name="punt 17" sheetId="29" r:id="rId22"/>
    <sheet name="punt 18" sheetId="30" r:id="rId23"/>
    <sheet name="punt 19" sheetId="31" r:id="rId24"/>
    <sheet name="punt 20" sheetId="32" r:id="rId25"/>
    <sheet name="punt 21" sheetId="33" r:id="rId26"/>
    <sheet name="punt 22" sheetId="34" r:id="rId27"/>
    <sheet name="punt 23" sheetId="35" r:id="rId28"/>
    <sheet name="punt 24" sheetId="36" r:id="rId29"/>
    <sheet name="punt 25" sheetId="37" r:id="rId30"/>
    <sheet name="Sheet2" sheetId="41" r:id="rId31"/>
  </sheets>
  <calcPr calcId="145621"/>
</workbook>
</file>

<file path=xl/calcChain.xml><?xml version="1.0" encoding="utf-8"?>
<calcChain xmlns="http://schemas.openxmlformats.org/spreadsheetml/2006/main">
  <c r="S10" i="40" l="1"/>
  <c r="S9" i="40"/>
  <c r="S8" i="40"/>
  <c r="S7" i="40"/>
  <c r="S6" i="40"/>
  <c r="S5" i="40"/>
  <c r="S4" i="40"/>
  <c r="V10" i="40" s="1"/>
  <c r="S3" i="40"/>
  <c r="AC242" i="40"/>
  <c r="AC243" i="40"/>
  <c r="AC244" i="40"/>
  <c r="AC245" i="40"/>
  <c r="AC246" i="40"/>
  <c r="AC247" i="40"/>
  <c r="AC248" i="40"/>
  <c r="AC249" i="40"/>
  <c r="AC250" i="40"/>
  <c r="AC251" i="40"/>
  <c r="AC252" i="40"/>
  <c r="AC253" i="40"/>
  <c r="AC254" i="40"/>
  <c r="AC255" i="40"/>
  <c r="AC256" i="40"/>
  <c r="AC257" i="40"/>
  <c r="AC258" i="40"/>
  <c r="AC259" i="40"/>
  <c r="AC260" i="40"/>
  <c r="AC261" i="40"/>
  <c r="AC262" i="40"/>
  <c r="AC263" i="40"/>
  <c r="AC264" i="40"/>
  <c r="AC265" i="40"/>
  <c r="AG242" i="40"/>
  <c r="AG243" i="40"/>
  <c r="AG244" i="40"/>
  <c r="AG245" i="40"/>
  <c r="AG246" i="40"/>
  <c r="AG247" i="40"/>
  <c r="AG248" i="40"/>
  <c r="AG249" i="40"/>
  <c r="AG250" i="40"/>
  <c r="AG251" i="40"/>
  <c r="AG252" i="40"/>
  <c r="AG253" i="40"/>
  <c r="AG254" i="40"/>
  <c r="AG255" i="40"/>
  <c r="AG256" i="40"/>
  <c r="AG257" i="40"/>
  <c r="AG258" i="40"/>
  <c r="AG259" i="40"/>
  <c r="AG260" i="40"/>
  <c r="AG261" i="40"/>
  <c r="AG262" i="40"/>
  <c r="AG263" i="40"/>
  <c r="AG264" i="40"/>
  <c r="AG265" i="40"/>
  <c r="AG241" i="40"/>
  <c r="Z242" i="40"/>
  <c r="Z243" i="40"/>
  <c r="Z244" i="40"/>
  <c r="Z245" i="40"/>
  <c r="Z246" i="40"/>
  <c r="Z247" i="40"/>
  <c r="AB247" i="40" s="1"/>
  <c r="Z248" i="40"/>
  <c r="AB248" i="40" s="1"/>
  <c r="Z249" i="40"/>
  <c r="Z250" i="40"/>
  <c r="Z251" i="40"/>
  <c r="AB251" i="40" s="1"/>
  <c r="Z252" i="40"/>
  <c r="Z253" i="40"/>
  <c r="Z254" i="40"/>
  <c r="Z255" i="40"/>
  <c r="Z256" i="40"/>
  <c r="Z257" i="40"/>
  <c r="Z258" i="40"/>
  <c r="Z259" i="40"/>
  <c r="AB259" i="40" s="1"/>
  <c r="Z260" i="40"/>
  <c r="AB260" i="40" s="1"/>
  <c r="Z261" i="40"/>
  <c r="Z262" i="40"/>
  <c r="Z263" i="40"/>
  <c r="Z264" i="40"/>
  <c r="AB264" i="40" s="1"/>
  <c r="Z265" i="40"/>
  <c r="Z241" i="40"/>
  <c r="B239" i="40"/>
  <c r="U8" i="40"/>
  <c r="U7" i="40"/>
  <c r="U6" i="40"/>
  <c r="U5" i="40"/>
  <c r="U4" i="40"/>
  <c r="U3" i="40"/>
  <c r="N11" i="40"/>
  <c r="M11" i="40"/>
  <c r="L11" i="40"/>
  <c r="K11" i="40"/>
  <c r="J11" i="40"/>
  <c r="I11" i="40"/>
  <c r="H11" i="40"/>
  <c r="G11" i="40"/>
  <c r="F11" i="40"/>
  <c r="E11" i="40"/>
  <c r="D11" i="40"/>
  <c r="C11" i="40"/>
  <c r="B11" i="40"/>
  <c r="O11" i="40"/>
  <c r="R11" i="40"/>
  <c r="Q11" i="40"/>
  <c r="P11" i="40"/>
  <c r="AB244" i="40"/>
  <c r="AB245" i="40"/>
  <c r="AB246" i="40"/>
  <c r="AB249" i="40"/>
  <c r="AB253" i="40"/>
  <c r="AB255" i="40"/>
  <c r="AB256" i="40"/>
  <c r="AB257" i="40"/>
  <c r="AB261" i="40"/>
  <c r="AB262" i="40"/>
  <c r="AB265" i="40"/>
  <c r="B240" i="40"/>
  <c r="F240" i="40" s="1"/>
  <c r="AB263" i="40"/>
  <c r="AB258" i="40"/>
  <c r="AB254" i="40"/>
  <c r="AB252" i="40"/>
  <c r="AB250" i="40"/>
  <c r="AB243" i="40"/>
  <c r="AB242" i="40"/>
  <c r="S11" i="40" l="1"/>
  <c r="AG266" i="40"/>
  <c r="AH248" i="40" s="1"/>
  <c r="AH249" i="40"/>
  <c r="AH251" i="40"/>
  <c r="AI251" i="40" s="1"/>
  <c r="AH255" i="40"/>
  <c r="Z266" i="40"/>
  <c r="AH262" i="40" l="1"/>
  <c r="AH247" i="40"/>
  <c r="AH244" i="40"/>
  <c r="AI244" i="40" s="1"/>
  <c r="AH254" i="40"/>
  <c r="AI254" i="40" s="1"/>
  <c r="AH265" i="40"/>
  <c r="AI265" i="40" s="1"/>
  <c r="AH250" i="40"/>
  <c r="AH243" i="40"/>
  <c r="AI243" i="40" s="1"/>
  <c r="AH257" i="40"/>
  <c r="AI257" i="40" s="1"/>
  <c r="AH260" i="40"/>
  <c r="AI260" i="40" s="1"/>
  <c r="AH242" i="40"/>
  <c r="AI242" i="40" s="1"/>
  <c r="AH246" i="40"/>
  <c r="AI246" i="40" s="1"/>
  <c r="AH259" i="40"/>
  <c r="AI259" i="40" s="1"/>
  <c r="AH253" i="40"/>
  <c r="AI253" i="40" s="1"/>
  <c r="AH256" i="40"/>
  <c r="AI256" i="40" s="1"/>
  <c r="AI255" i="40"/>
  <c r="AI248" i="40"/>
  <c r="AI261" i="40"/>
  <c r="AH252" i="40"/>
  <c r="AI252" i="40" s="1"/>
  <c r="AH258" i="40"/>
  <c r="AI258" i="40" s="1"/>
  <c r="AH263" i="40"/>
  <c r="AI263" i="40" s="1"/>
  <c r="AH241" i="40"/>
  <c r="AH261" i="40"/>
  <c r="AH245" i="40"/>
  <c r="AI245" i="40" s="1"/>
  <c r="AH264" i="40"/>
  <c r="AI264" i="40" s="1"/>
  <c r="AI249" i="40"/>
  <c r="AI262" i="40"/>
  <c r="AI247" i="40"/>
  <c r="AI250" i="40"/>
  <c r="T229" i="40" l="1"/>
  <c r="T220" i="40"/>
  <c r="T211" i="40"/>
  <c r="T202" i="40"/>
  <c r="T193" i="40"/>
  <c r="T184" i="40"/>
  <c r="T175" i="40"/>
  <c r="T166" i="40"/>
  <c r="T157" i="40"/>
  <c r="T148" i="40"/>
  <c r="T139" i="40"/>
  <c r="T130" i="40"/>
  <c r="T121" i="40"/>
  <c r="T112" i="40"/>
  <c r="T103" i="40"/>
  <c r="T94" i="40"/>
  <c r="T85" i="40"/>
  <c r="T76" i="40"/>
  <c r="T67" i="40"/>
  <c r="T58" i="40"/>
  <c r="T49" i="40"/>
  <c r="T40" i="40"/>
  <c r="T31" i="40"/>
  <c r="T22" i="40"/>
  <c r="T13" i="40"/>
  <c r="T3" i="40"/>
  <c r="O227" i="40"/>
  <c r="N227" i="40"/>
  <c r="M227" i="40"/>
  <c r="L227" i="40"/>
  <c r="K227" i="40"/>
  <c r="J227" i="40"/>
  <c r="I227" i="40"/>
  <c r="H227" i="40"/>
  <c r="G227" i="40"/>
  <c r="F227" i="40"/>
  <c r="E227" i="40"/>
  <c r="D227" i="40"/>
  <c r="C227" i="40"/>
  <c r="B227" i="40"/>
  <c r="O226" i="40"/>
  <c r="N226" i="40"/>
  <c r="M226" i="40"/>
  <c r="L226" i="40"/>
  <c r="K226" i="40"/>
  <c r="J226" i="40"/>
  <c r="I226" i="40"/>
  <c r="H226" i="40"/>
  <c r="G226" i="40"/>
  <c r="F226" i="40"/>
  <c r="E226" i="40"/>
  <c r="D226" i="40"/>
  <c r="C226" i="40"/>
  <c r="B226" i="40"/>
  <c r="O225" i="40"/>
  <c r="N225" i="40"/>
  <c r="M225" i="40"/>
  <c r="L225" i="40"/>
  <c r="K225" i="40"/>
  <c r="J225" i="40"/>
  <c r="I225" i="40"/>
  <c r="H225" i="40"/>
  <c r="G225" i="40"/>
  <c r="F225" i="40"/>
  <c r="E225" i="40"/>
  <c r="D225" i="40"/>
  <c r="C225" i="40"/>
  <c r="B225" i="40"/>
  <c r="O224" i="40"/>
  <c r="N224" i="40"/>
  <c r="M224" i="40"/>
  <c r="L224" i="40"/>
  <c r="K224" i="40"/>
  <c r="J224" i="40"/>
  <c r="I224" i="40"/>
  <c r="H224" i="40"/>
  <c r="G224" i="40"/>
  <c r="F224" i="40"/>
  <c r="E224" i="40"/>
  <c r="D224" i="40"/>
  <c r="C224" i="40"/>
  <c r="B224" i="40"/>
  <c r="O223" i="40"/>
  <c r="N223" i="40"/>
  <c r="M223" i="40"/>
  <c r="L223" i="40"/>
  <c r="K223" i="40"/>
  <c r="J223" i="40"/>
  <c r="I223" i="40"/>
  <c r="H223" i="40"/>
  <c r="G223" i="40"/>
  <c r="F223" i="40"/>
  <c r="E223" i="40"/>
  <c r="D223" i="40"/>
  <c r="C223" i="40"/>
  <c r="B223" i="40"/>
  <c r="O222" i="40"/>
  <c r="N222" i="40"/>
  <c r="M222" i="40"/>
  <c r="L222" i="40"/>
  <c r="K222" i="40"/>
  <c r="J222" i="40"/>
  <c r="I222" i="40"/>
  <c r="H222" i="40"/>
  <c r="G222" i="40"/>
  <c r="F222" i="40"/>
  <c r="E222" i="40"/>
  <c r="D222" i="40"/>
  <c r="C222" i="40"/>
  <c r="B222" i="40"/>
  <c r="O221" i="40"/>
  <c r="N221" i="40"/>
  <c r="M221" i="40"/>
  <c r="L221" i="40"/>
  <c r="K221" i="40"/>
  <c r="J221" i="40"/>
  <c r="I221" i="40"/>
  <c r="H221" i="40"/>
  <c r="G221" i="40"/>
  <c r="F221" i="40"/>
  <c r="E221" i="40"/>
  <c r="D221" i="40"/>
  <c r="C221" i="40"/>
  <c r="B221" i="40"/>
  <c r="O220" i="40"/>
  <c r="N220" i="40"/>
  <c r="M220" i="40"/>
  <c r="L220" i="40"/>
  <c r="K220" i="40"/>
  <c r="J220" i="40"/>
  <c r="I220" i="40"/>
  <c r="H220" i="40"/>
  <c r="G220" i="40"/>
  <c r="F220" i="40"/>
  <c r="E220" i="40"/>
  <c r="D220" i="40"/>
  <c r="C220" i="40"/>
  <c r="O218" i="40"/>
  <c r="N218" i="40"/>
  <c r="M218" i="40"/>
  <c r="L218" i="40"/>
  <c r="K218" i="40"/>
  <c r="J218" i="40"/>
  <c r="I218" i="40"/>
  <c r="H218" i="40"/>
  <c r="G218" i="40"/>
  <c r="F218" i="40"/>
  <c r="E218" i="40"/>
  <c r="D218" i="40"/>
  <c r="C218" i="40"/>
  <c r="B218" i="40"/>
  <c r="O217" i="40"/>
  <c r="N217" i="40"/>
  <c r="M217" i="40"/>
  <c r="L217" i="40"/>
  <c r="K217" i="40"/>
  <c r="J217" i="40"/>
  <c r="I217" i="40"/>
  <c r="H217" i="40"/>
  <c r="G217" i="40"/>
  <c r="F217" i="40"/>
  <c r="E217" i="40"/>
  <c r="D217" i="40"/>
  <c r="C217" i="40"/>
  <c r="B217" i="40"/>
  <c r="O216" i="40"/>
  <c r="N216" i="40"/>
  <c r="M216" i="40"/>
  <c r="L216" i="40"/>
  <c r="K216" i="40"/>
  <c r="J216" i="40"/>
  <c r="I216" i="40"/>
  <c r="H216" i="40"/>
  <c r="G216" i="40"/>
  <c r="F216" i="40"/>
  <c r="E216" i="40"/>
  <c r="D216" i="40"/>
  <c r="C216" i="40"/>
  <c r="B216" i="40"/>
  <c r="O215" i="40"/>
  <c r="N215" i="40"/>
  <c r="M215" i="40"/>
  <c r="L215" i="40"/>
  <c r="K215" i="40"/>
  <c r="J215" i="40"/>
  <c r="I215" i="40"/>
  <c r="H215" i="40"/>
  <c r="G215" i="40"/>
  <c r="F215" i="40"/>
  <c r="E215" i="40"/>
  <c r="D215" i="40"/>
  <c r="C215" i="40"/>
  <c r="B215" i="40"/>
  <c r="O214" i="40"/>
  <c r="N214" i="40"/>
  <c r="M214" i="40"/>
  <c r="L214" i="40"/>
  <c r="K214" i="40"/>
  <c r="J214" i="40"/>
  <c r="I214" i="40"/>
  <c r="H214" i="40"/>
  <c r="G214" i="40"/>
  <c r="F214" i="40"/>
  <c r="E214" i="40"/>
  <c r="D214" i="40"/>
  <c r="C214" i="40"/>
  <c r="B214" i="40"/>
  <c r="O213" i="40"/>
  <c r="N213" i="40"/>
  <c r="M213" i="40"/>
  <c r="L213" i="40"/>
  <c r="K213" i="40"/>
  <c r="J213" i="40"/>
  <c r="I213" i="40"/>
  <c r="H213" i="40"/>
  <c r="G213" i="40"/>
  <c r="F213" i="40"/>
  <c r="E213" i="40"/>
  <c r="D213" i="40"/>
  <c r="C213" i="40"/>
  <c r="B213" i="40"/>
  <c r="O212" i="40"/>
  <c r="N212" i="40"/>
  <c r="M212" i="40"/>
  <c r="L212" i="40"/>
  <c r="K212" i="40"/>
  <c r="J212" i="40"/>
  <c r="I212" i="40"/>
  <c r="H212" i="40"/>
  <c r="G212" i="40"/>
  <c r="F212" i="40"/>
  <c r="E212" i="40"/>
  <c r="D212" i="40"/>
  <c r="C212" i="40"/>
  <c r="B212" i="40"/>
  <c r="O211" i="40"/>
  <c r="N211" i="40"/>
  <c r="M211" i="40"/>
  <c r="L211" i="40"/>
  <c r="K211" i="40"/>
  <c r="J211" i="40"/>
  <c r="I211" i="40"/>
  <c r="H211" i="40"/>
  <c r="G211" i="40"/>
  <c r="F211" i="40"/>
  <c r="E211" i="40"/>
  <c r="D211" i="40"/>
  <c r="C211" i="40"/>
  <c r="O209" i="40"/>
  <c r="N209" i="40"/>
  <c r="M209" i="40"/>
  <c r="L209" i="40"/>
  <c r="K209" i="40"/>
  <c r="J209" i="40"/>
  <c r="I209" i="40"/>
  <c r="H209" i="40"/>
  <c r="G209" i="40"/>
  <c r="F209" i="40"/>
  <c r="E209" i="40"/>
  <c r="D209" i="40"/>
  <c r="C209" i="40"/>
  <c r="B209" i="40"/>
  <c r="O208" i="40"/>
  <c r="N208" i="40"/>
  <c r="M208" i="40"/>
  <c r="L208" i="40"/>
  <c r="K208" i="40"/>
  <c r="J208" i="40"/>
  <c r="I208" i="40"/>
  <c r="H208" i="40"/>
  <c r="G208" i="40"/>
  <c r="F208" i="40"/>
  <c r="E208" i="40"/>
  <c r="D208" i="40"/>
  <c r="C208" i="40"/>
  <c r="B208" i="40"/>
  <c r="O207" i="40"/>
  <c r="N207" i="40"/>
  <c r="M207" i="40"/>
  <c r="L207" i="40"/>
  <c r="K207" i="40"/>
  <c r="J207" i="40"/>
  <c r="I207" i="40"/>
  <c r="H207" i="40"/>
  <c r="G207" i="40"/>
  <c r="F207" i="40"/>
  <c r="E207" i="40"/>
  <c r="D207" i="40"/>
  <c r="C207" i="40"/>
  <c r="B207" i="40"/>
  <c r="O206" i="40"/>
  <c r="N206" i="40"/>
  <c r="M206" i="40"/>
  <c r="L206" i="40"/>
  <c r="K206" i="40"/>
  <c r="J206" i="40"/>
  <c r="I206" i="40"/>
  <c r="H206" i="40"/>
  <c r="G206" i="40"/>
  <c r="F206" i="40"/>
  <c r="E206" i="40"/>
  <c r="D206" i="40"/>
  <c r="C206" i="40"/>
  <c r="B206" i="40"/>
  <c r="O205" i="40"/>
  <c r="N205" i="40"/>
  <c r="M205" i="40"/>
  <c r="L205" i="40"/>
  <c r="K205" i="40"/>
  <c r="J205" i="40"/>
  <c r="I205" i="40"/>
  <c r="H205" i="40"/>
  <c r="G205" i="40"/>
  <c r="F205" i="40"/>
  <c r="E205" i="40"/>
  <c r="D205" i="40"/>
  <c r="C205" i="40"/>
  <c r="B205" i="40"/>
  <c r="O204" i="40"/>
  <c r="N204" i="40"/>
  <c r="M204" i="40"/>
  <c r="L204" i="40"/>
  <c r="K204" i="40"/>
  <c r="J204" i="40"/>
  <c r="I204" i="40"/>
  <c r="H204" i="40"/>
  <c r="G204" i="40"/>
  <c r="F204" i="40"/>
  <c r="E204" i="40"/>
  <c r="D204" i="40"/>
  <c r="C204" i="40"/>
  <c r="B204" i="40"/>
  <c r="O203" i="40"/>
  <c r="N203" i="40"/>
  <c r="M203" i="40"/>
  <c r="L203" i="40"/>
  <c r="K203" i="40"/>
  <c r="J203" i="40"/>
  <c r="I203" i="40"/>
  <c r="H203" i="40"/>
  <c r="G203" i="40"/>
  <c r="F203" i="40"/>
  <c r="E203" i="40"/>
  <c r="D203" i="40"/>
  <c r="C203" i="40"/>
  <c r="B203" i="40"/>
  <c r="O202" i="40"/>
  <c r="N202" i="40"/>
  <c r="M202" i="40"/>
  <c r="L202" i="40"/>
  <c r="K202" i="40"/>
  <c r="J202" i="40"/>
  <c r="I202" i="40"/>
  <c r="H202" i="40"/>
  <c r="G202" i="40"/>
  <c r="F202" i="40"/>
  <c r="E202" i="40"/>
  <c r="D202" i="40"/>
  <c r="C202" i="40"/>
  <c r="B220" i="40"/>
  <c r="B211" i="40"/>
  <c r="B202" i="40"/>
  <c r="O200" i="40"/>
  <c r="N200" i="40"/>
  <c r="M200" i="40"/>
  <c r="L200" i="40"/>
  <c r="K200" i="40"/>
  <c r="J200" i="40"/>
  <c r="I200" i="40"/>
  <c r="H200" i="40"/>
  <c r="G200" i="40"/>
  <c r="F200" i="40"/>
  <c r="E200" i="40"/>
  <c r="D200" i="40"/>
  <c r="C200" i="40"/>
  <c r="B200" i="40"/>
  <c r="O199" i="40"/>
  <c r="N199" i="40"/>
  <c r="M199" i="40"/>
  <c r="L199" i="40"/>
  <c r="K199" i="40"/>
  <c r="J199" i="40"/>
  <c r="I199" i="40"/>
  <c r="H199" i="40"/>
  <c r="G199" i="40"/>
  <c r="F199" i="40"/>
  <c r="E199" i="40"/>
  <c r="D199" i="40"/>
  <c r="C199" i="40"/>
  <c r="B199" i="40"/>
  <c r="O198" i="40"/>
  <c r="N198" i="40"/>
  <c r="M198" i="40"/>
  <c r="L198" i="40"/>
  <c r="K198" i="40"/>
  <c r="J198" i="40"/>
  <c r="I198" i="40"/>
  <c r="H198" i="40"/>
  <c r="G198" i="40"/>
  <c r="F198" i="40"/>
  <c r="E198" i="40"/>
  <c r="D198" i="40"/>
  <c r="C198" i="40"/>
  <c r="B198" i="40"/>
  <c r="O197" i="40"/>
  <c r="N197" i="40"/>
  <c r="M197" i="40"/>
  <c r="L197" i="40"/>
  <c r="K197" i="40"/>
  <c r="J197" i="40"/>
  <c r="I197" i="40"/>
  <c r="H197" i="40"/>
  <c r="G197" i="40"/>
  <c r="F197" i="40"/>
  <c r="E197" i="40"/>
  <c r="D197" i="40"/>
  <c r="C197" i="40"/>
  <c r="B197" i="40"/>
  <c r="O196" i="40"/>
  <c r="N196" i="40"/>
  <c r="M196" i="40"/>
  <c r="L196" i="40"/>
  <c r="K196" i="40"/>
  <c r="J196" i="40"/>
  <c r="I196" i="40"/>
  <c r="H196" i="40"/>
  <c r="G196" i="40"/>
  <c r="F196" i="40"/>
  <c r="E196" i="40"/>
  <c r="D196" i="40"/>
  <c r="C196" i="40"/>
  <c r="B196" i="40"/>
  <c r="O195" i="40"/>
  <c r="N195" i="40"/>
  <c r="M195" i="40"/>
  <c r="L195" i="40"/>
  <c r="K195" i="40"/>
  <c r="J195" i="40"/>
  <c r="I195" i="40"/>
  <c r="H195" i="40"/>
  <c r="G195" i="40"/>
  <c r="F195" i="40"/>
  <c r="E195" i="40"/>
  <c r="D195" i="40"/>
  <c r="C195" i="40"/>
  <c r="B195" i="40"/>
  <c r="O194" i="40"/>
  <c r="N194" i="40"/>
  <c r="M194" i="40"/>
  <c r="L194" i="40"/>
  <c r="K194" i="40"/>
  <c r="J194" i="40"/>
  <c r="I194" i="40"/>
  <c r="H194" i="40"/>
  <c r="G194" i="40"/>
  <c r="F194" i="40"/>
  <c r="E194" i="40"/>
  <c r="D194" i="40"/>
  <c r="C194" i="40"/>
  <c r="B194" i="40"/>
  <c r="O193" i="40"/>
  <c r="N193" i="40"/>
  <c r="M193" i="40"/>
  <c r="L193" i="40"/>
  <c r="K193" i="40"/>
  <c r="J193" i="40"/>
  <c r="I193" i="40"/>
  <c r="H193" i="40"/>
  <c r="G193" i="40"/>
  <c r="F193" i="40"/>
  <c r="E193" i="40"/>
  <c r="D193" i="40"/>
  <c r="C193" i="40"/>
  <c r="B193" i="40"/>
  <c r="O191" i="40"/>
  <c r="N191" i="40"/>
  <c r="M191" i="40"/>
  <c r="L191" i="40"/>
  <c r="K191" i="40"/>
  <c r="J191" i="40"/>
  <c r="I191" i="40"/>
  <c r="H191" i="40"/>
  <c r="G191" i="40"/>
  <c r="F191" i="40"/>
  <c r="E191" i="40"/>
  <c r="D191" i="40"/>
  <c r="C191" i="40"/>
  <c r="B191" i="40"/>
  <c r="O190" i="40"/>
  <c r="N190" i="40"/>
  <c r="M190" i="40"/>
  <c r="L190" i="40"/>
  <c r="K190" i="40"/>
  <c r="J190" i="40"/>
  <c r="I190" i="40"/>
  <c r="H190" i="40"/>
  <c r="G190" i="40"/>
  <c r="F190" i="40"/>
  <c r="E190" i="40"/>
  <c r="D190" i="40"/>
  <c r="C190" i="40"/>
  <c r="B190" i="40"/>
  <c r="O189" i="40"/>
  <c r="N189" i="40"/>
  <c r="M189" i="40"/>
  <c r="L189" i="40"/>
  <c r="K189" i="40"/>
  <c r="J189" i="40"/>
  <c r="I189" i="40"/>
  <c r="H189" i="40"/>
  <c r="G189" i="40"/>
  <c r="F189" i="40"/>
  <c r="E189" i="40"/>
  <c r="D189" i="40"/>
  <c r="C189" i="40"/>
  <c r="B189" i="40"/>
  <c r="O188" i="40"/>
  <c r="N188" i="40"/>
  <c r="M188" i="40"/>
  <c r="L188" i="40"/>
  <c r="K188" i="40"/>
  <c r="J188" i="40"/>
  <c r="I188" i="40"/>
  <c r="H188" i="40"/>
  <c r="G188" i="40"/>
  <c r="F188" i="40"/>
  <c r="E188" i="40"/>
  <c r="D188" i="40"/>
  <c r="C188" i="40"/>
  <c r="B188" i="40"/>
  <c r="O187" i="40"/>
  <c r="N187" i="40"/>
  <c r="M187" i="40"/>
  <c r="L187" i="40"/>
  <c r="K187" i="40"/>
  <c r="J187" i="40"/>
  <c r="I187" i="40"/>
  <c r="H187" i="40"/>
  <c r="G187" i="40"/>
  <c r="F187" i="40"/>
  <c r="E187" i="40"/>
  <c r="D187" i="40"/>
  <c r="C187" i="40"/>
  <c r="B187" i="40"/>
  <c r="O186" i="40"/>
  <c r="N186" i="40"/>
  <c r="M186" i="40"/>
  <c r="L186" i="40"/>
  <c r="K186" i="40"/>
  <c r="J186" i="40"/>
  <c r="I186" i="40"/>
  <c r="H186" i="40"/>
  <c r="G186" i="40"/>
  <c r="F186" i="40"/>
  <c r="E186" i="40"/>
  <c r="D186" i="40"/>
  <c r="C186" i="40"/>
  <c r="B186" i="40"/>
  <c r="O185" i="40"/>
  <c r="N185" i="40"/>
  <c r="M185" i="40"/>
  <c r="L185" i="40"/>
  <c r="K185" i="40"/>
  <c r="J185" i="40"/>
  <c r="I185" i="40"/>
  <c r="H185" i="40"/>
  <c r="G185" i="40"/>
  <c r="F185" i="40"/>
  <c r="E185" i="40"/>
  <c r="D185" i="40"/>
  <c r="C185" i="40"/>
  <c r="B185" i="40"/>
  <c r="O184" i="40"/>
  <c r="N184" i="40"/>
  <c r="M184" i="40"/>
  <c r="L184" i="40"/>
  <c r="K184" i="40"/>
  <c r="J184" i="40"/>
  <c r="I184" i="40"/>
  <c r="H184" i="40"/>
  <c r="G184" i="40"/>
  <c r="F184" i="40"/>
  <c r="E184" i="40"/>
  <c r="D184" i="40"/>
  <c r="C184" i="40"/>
  <c r="B184" i="40"/>
  <c r="O182" i="40"/>
  <c r="N182" i="40"/>
  <c r="M182" i="40"/>
  <c r="L182" i="40"/>
  <c r="K182" i="40"/>
  <c r="J182" i="40"/>
  <c r="I182" i="40"/>
  <c r="H182" i="40"/>
  <c r="G182" i="40"/>
  <c r="F182" i="40"/>
  <c r="E182" i="40"/>
  <c r="D182" i="40"/>
  <c r="C182" i="40"/>
  <c r="B182" i="40"/>
  <c r="O181" i="40"/>
  <c r="N181" i="40"/>
  <c r="M181" i="40"/>
  <c r="L181" i="40"/>
  <c r="K181" i="40"/>
  <c r="J181" i="40"/>
  <c r="I181" i="40"/>
  <c r="H181" i="40"/>
  <c r="G181" i="40"/>
  <c r="F181" i="40"/>
  <c r="E181" i="40"/>
  <c r="D181" i="40"/>
  <c r="C181" i="40"/>
  <c r="B181" i="40"/>
  <c r="O180" i="40"/>
  <c r="N180" i="40"/>
  <c r="M180" i="40"/>
  <c r="L180" i="40"/>
  <c r="K180" i="40"/>
  <c r="J180" i="40"/>
  <c r="I180" i="40"/>
  <c r="H180" i="40"/>
  <c r="G180" i="40"/>
  <c r="F180" i="40"/>
  <c r="E180" i="40"/>
  <c r="D180" i="40"/>
  <c r="C180" i="40"/>
  <c r="B180" i="40"/>
  <c r="O179" i="40"/>
  <c r="N179" i="40"/>
  <c r="M179" i="40"/>
  <c r="L179" i="40"/>
  <c r="K179" i="40"/>
  <c r="J179" i="40"/>
  <c r="I179" i="40"/>
  <c r="H179" i="40"/>
  <c r="G179" i="40"/>
  <c r="F179" i="40"/>
  <c r="E179" i="40"/>
  <c r="D179" i="40"/>
  <c r="C179" i="40"/>
  <c r="B179" i="40"/>
  <c r="O178" i="40"/>
  <c r="N178" i="40"/>
  <c r="M178" i="40"/>
  <c r="L178" i="40"/>
  <c r="K178" i="40"/>
  <c r="J178" i="40"/>
  <c r="I178" i="40"/>
  <c r="H178" i="40"/>
  <c r="G178" i="40"/>
  <c r="F178" i="40"/>
  <c r="E178" i="40"/>
  <c r="D178" i="40"/>
  <c r="C178" i="40"/>
  <c r="B178" i="40"/>
  <c r="O177" i="40"/>
  <c r="N177" i="40"/>
  <c r="M177" i="40"/>
  <c r="L177" i="40"/>
  <c r="K177" i="40"/>
  <c r="J177" i="40"/>
  <c r="I177" i="40"/>
  <c r="H177" i="40"/>
  <c r="G177" i="40"/>
  <c r="F177" i="40"/>
  <c r="E177" i="40"/>
  <c r="D177" i="40"/>
  <c r="C177" i="40"/>
  <c r="B177" i="40"/>
  <c r="O176" i="40"/>
  <c r="N176" i="40"/>
  <c r="M176" i="40"/>
  <c r="L176" i="40"/>
  <c r="K176" i="40"/>
  <c r="J176" i="40"/>
  <c r="I176" i="40"/>
  <c r="H176" i="40"/>
  <c r="G176" i="40"/>
  <c r="F176" i="40"/>
  <c r="E176" i="40"/>
  <c r="D176" i="40"/>
  <c r="C176" i="40"/>
  <c r="B176" i="40"/>
  <c r="O175" i="40"/>
  <c r="N175" i="40"/>
  <c r="M175" i="40"/>
  <c r="L175" i="40"/>
  <c r="K175" i="40"/>
  <c r="J175" i="40"/>
  <c r="I175" i="40"/>
  <c r="H175" i="40"/>
  <c r="G175" i="40"/>
  <c r="F175" i="40"/>
  <c r="E175" i="40"/>
  <c r="D175" i="40"/>
  <c r="C175" i="40"/>
  <c r="B175" i="40"/>
  <c r="O173" i="40"/>
  <c r="N173" i="40"/>
  <c r="M173" i="40"/>
  <c r="L173" i="40"/>
  <c r="K173" i="40"/>
  <c r="J173" i="40"/>
  <c r="I173" i="40"/>
  <c r="H173" i="40"/>
  <c r="G173" i="40"/>
  <c r="F173" i="40"/>
  <c r="E173" i="40"/>
  <c r="D173" i="40"/>
  <c r="C173" i="40"/>
  <c r="B173" i="40"/>
  <c r="O172" i="40"/>
  <c r="N172" i="40"/>
  <c r="M172" i="40"/>
  <c r="L172" i="40"/>
  <c r="K172" i="40"/>
  <c r="J172" i="40"/>
  <c r="I172" i="40"/>
  <c r="H172" i="40"/>
  <c r="G172" i="40"/>
  <c r="F172" i="40"/>
  <c r="E172" i="40"/>
  <c r="D172" i="40"/>
  <c r="C172" i="40"/>
  <c r="B172" i="40"/>
  <c r="O171" i="40"/>
  <c r="N171" i="40"/>
  <c r="M171" i="40"/>
  <c r="L171" i="40"/>
  <c r="K171" i="40"/>
  <c r="J171" i="40"/>
  <c r="I171" i="40"/>
  <c r="H171" i="40"/>
  <c r="G171" i="40"/>
  <c r="F171" i="40"/>
  <c r="E171" i="40"/>
  <c r="D171" i="40"/>
  <c r="C171" i="40"/>
  <c r="B171" i="40"/>
  <c r="O170" i="40"/>
  <c r="N170" i="40"/>
  <c r="M170" i="40"/>
  <c r="L170" i="40"/>
  <c r="K170" i="40"/>
  <c r="J170" i="40"/>
  <c r="I170" i="40"/>
  <c r="H170" i="40"/>
  <c r="G170" i="40"/>
  <c r="F170" i="40"/>
  <c r="E170" i="40"/>
  <c r="D170" i="40"/>
  <c r="C170" i="40"/>
  <c r="B170" i="40"/>
  <c r="O169" i="40"/>
  <c r="N169" i="40"/>
  <c r="M169" i="40"/>
  <c r="L169" i="40"/>
  <c r="K169" i="40"/>
  <c r="J169" i="40"/>
  <c r="I169" i="40"/>
  <c r="H169" i="40"/>
  <c r="G169" i="40"/>
  <c r="F169" i="40"/>
  <c r="E169" i="40"/>
  <c r="D169" i="40"/>
  <c r="C169" i="40"/>
  <c r="B169" i="40"/>
  <c r="O168" i="40"/>
  <c r="N168" i="40"/>
  <c r="M168" i="40"/>
  <c r="L168" i="40"/>
  <c r="K168" i="40"/>
  <c r="J168" i="40"/>
  <c r="I168" i="40"/>
  <c r="H168" i="40"/>
  <c r="G168" i="40"/>
  <c r="F168" i="40"/>
  <c r="E168" i="40"/>
  <c r="D168" i="40"/>
  <c r="C168" i="40"/>
  <c r="B168" i="40"/>
  <c r="O167" i="40"/>
  <c r="N167" i="40"/>
  <c r="M167" i="40"/>
  <c r="L167" i="40"/>
  <c r="K167" i="40"/>
  <c r="J167" i="40"/>
  <c r="I167" i="40"/>
  <c r="H167" i="40"/>
  <c r="G167" i="40"/>
  <c r="F167" i="40"/>
  <c r="E167" i="40"/>
  <c r="D167" i="40"/>
  <c r="C167" i="40"/>
  <c r="B167" i="40"/>
  <c r="O166" i="40"/>
  <c r="N166" i="40"/>
  <c r="M166" i="40"/>
  <c r="L166" i="40"/>
  <c r="K166" i="40"/>
  <c r="J166" i="40"/>
  <c r="I166" i="40"/>
  <c r="H166" i="40"/>
  <c r="G166" i="40"/>
  <c r="F166" i="40"/>
  <c r="E166" i="40"/>
  <c r="D166" i="40"/>
  <c r="C166" i="40"/>
  <c r="B166" i="40"/>
  <c r="O164" i="40"/>
  <c r="N164" i="40"/>
  <c r="M164" i="40"/>
  <c r="L164" i="40"/>
  <c r="K164" i="40"/>
  <c r="J164" i="40"/>
  <c r="I164" i="40"/>
  <c r="H164" i="40"/>
  <c r="G164" i="40"/>
  <c r="F164" i="40"/>
  <c r="E164" i="40"/>
  <c r="D164" i="40"/>
  <c r="C164" i="40"/>
  <c r="B164" i="40"/>
  <c r="O163" i="40"/>
  <c r="N163" i="40"/>
  <c r="M163" i="40"/>
  <c r="L163" i="40"/>
  <c r="K163" i="40"/>
  <c r="J163" i="40"/>
  <c r="I163" i="40"/>
  <c r="H163" i="40"/>
  <c r="G163" i="40"/>
  <c r="F163" i="40"/>
  <c r="E163" i="40"/>
  <c r="D163" i="40"/>
  <c r="C163" i="40"/>
  <c r="B163" i="40"/>
  <c r="O162" i="40"/>
  <c r="N162" i="40"/>
  <c r="M162" i="40"/>
  <c r="L162" i="40"/>
  <c r="K162" i="40"/>
  <c r="J162" i="40"/>
  <c r="I162" i="40"/>
  <c r="H162" i="40"/>
  <c r="G162" i="40"/>
  <c r="F162" i="40"/>
  <c r="E162" i="40"/>
  <c r="D162" i="40"/>
  <c r="C162" i="40"/>
  <c r="B162" i="40"/>
  <c r="O161" i="40"/>
  <c r="N161" i="40"/>
  <c r="M161" i="40"/>
  <c r="L161" i="40"/>
  <c r="K161" i="40"/>
  <c r="J161" i="40"/>
  <c r="I161" i="40"/>
  <c r="H161" i="40"/>
  <c r="G161" i="40"/>
  <c r="F161" i="40"/>
  <c r="E161" i="40"/>
  <c r="D161" i="40"/>
  <c r="C161" i="40"/>
  <c r="B161" i="40"/>
  <c r="O160" i="40"/>
  <c r="N160" i="40"/>
  <c r="M160" i="40"/>
  <c r="L160" i="40"/>
  <c r="K160" i="40"/>
  <c r="J160" i="40"/>
  <c r="I160" i="40"/>
  <c r="H160" i="40"/>
  <c r="G160" i="40"/>
  <c r="F160" i="40"/>
  <c r="E160" i="40"/>
  <c r="D160" i="40"/>
  <c r="C160" i="40"/>
  <c r="B160" i="40"/>
  <c r="O159" i="40"/>
  <c r="N159" i="40"/>
  <c r="M159" i="40"/>
  <c r="L159" i="40"/>
  <c r="K159" i="40"/>
  <c r="J159" i="40"/>
  <c r="I159" i="40"/>
  <c r="H159" i="40"/>
  <c r="G159" i="40"/>
  <c r="F159" i="40"/>
  <c r="E159" i="40"/>
  <c r="D159" i="40"/>
  <c r="C159" i="40"/>
  <c r="B159" i="40"/>
  <c r="O158" i="40"/>
  <c r="N158" i="40"/>
  <c r="M158" i="40"/>
  <c r="L158" i="40"/>
  <c r="K158" i="40"/>
  <c r="J158" i="40"/>
  <c r="I158" i="40"/>
  <c r="H158" i="40"/>
  <c r="G158" i="40"/>
  <c r="F158" i="40"/>
  <c r="E158" i="40"/>
  <c r="D158" i="40"/>
  <c r="C158" i="40"/>
  <c r="B158" i="40"/>
  <c r="O157" i="40"/>
  <c r="N157" i="40"/>
  <c r="M157" i="40"/>
  <c r="L157" i="40"/>
  <c r="K157" i="40"/>
  <c r="J157" i="40"/>
  <c r="I157" i="40"/>
  <c r="H157" i="40"/>
  <c r="G157" i="40"/>
  <c r="F157" i="40"/>
  <c r="E157" i="40"/>
  <c r="D157" i="40"/>
  <c r="C157" i="40"/>
  <c r="B157" i="40"/>
  <c r="O155" i="40"/>
  <c r="N155" i="40"/>
  <c r="M155" i="40"/>
  <c r="L155" i="40"/>
  <c r="K155" i="40"/>
  <c r="J155" i="40"/>
  <c r="I155" i="40"/>
  <c r="H155" i="40"/>
  <c r="G155" i="40"/>
  <c r="F155" i="40"/>
  <c r="E155" i="40"/>
  <c r="D155" i="40"/>
  <c r="C155" i="40"/>
  <c r="B155" i="40"/>
  <c r="O154" i="40"/>
  <c r="N154" i="40"/>
  <c r="M154" i="40"/>
  <c r="L154" i="40"/>
  <c r="K154" i="40"/>
  <c r="J154" i="40"/>
  <c r="I154" i="40"/>
  <c r="H154" i="40"/>
  <c r="G154" i="40"/>
  <c r="F154" i="40"/>
  <c r="E154" i="40"/>
  <c r="D154" i="40"/>
  <c r="C154" i="40"/>
  <c r="B154" i="40"/>
  <c r="O153" i="40"/>
  <c r="N153" i="40"/>
  <c r="M153" i="40"/>
  <c r="L153" i="40"/>
  <c r="K153" i="40"/>
  <c r="J153" i="40"/>
  <c r="I153" i="40"/>
  <c r="H153" i="40"/>
  <c r="G153" i="40"/>
  <c r="F153" i="40"/>
  <c r="E153" i="40"/>
  <c r="D153" i="40"/>
  <c r="C153" i="40"/>
  <c r="B153" i="40"/>
  <c r="O152" i="40"/>
  <c r="N152" i="40"/>
  <c r="M152" i="40"/>
  <c r="L152" i="40"/>
  <c r="K152" i="40"/>
  <c r="J152" i="40"/>
  <c r="I152" i="40"/>
  <c r="H152" i="40"/>
  <c r="G152" i="40"/>
  <c r="F152" i="40"/>
  <c r="E152" i="40"/>
  <c r="D152" i="40"/>
  <c r="C152" i="40"/>
  <c r="B152" i="40"/>
  <c r="O151" i="40"/>
  <c r="N151" i="40"/>
  <c r="M151" i="40"/>
  <c r="L151" i="40"/>
  <c r="K151" i="40"/>
  <c r="J151" i="40"/>
  <c r="I151" i="40"/>
  <c r="H151" i="40"/>
  <c r="G151" i="40"/>
  <c r="F151" i="40"/>
  <c r="E151" i="40"/>
  <c r="D151" i="40"/>
  <c r="C151" i="40"/>
  <c r="B151" i="40"/>
  <c r="O150" i="40"/>
  <c r="N150" i="40"/>
  <c r="M150" i="40"/>
  <c r="L150" i="40"/>
  <c r="K150" i="40"/>
  <c r="J150" i="40"/>
  <c r="I150" i="40"/>
  <c r="H150" i="40"/>
  <c r="G150" i="40"/>
  <c r="F150" i="40"/>
  <c r="E150" i="40"/>
  <c r="D150" i="40"/>
  <c r="C150" i="40"/>
  <c r="B150" i="40"/>
  <c r="O149" i="40"/>
  <c r="N149" i="40"/>
  <c r="M149" i="40"/>
  <c r="L149" i="40"/>
  <c r="K149" i="40"/>
  <c r="J149" i="40"/>
  <c r="I149" i="40"/>
  <c r="H149" i="40"/>
  <c r="G149" i="40"/>
  <c r="F149" i="40"/>
  <c r="E149" i="40"/>
  <c r="D149" i="40"/>
  <c r="C149" i="40"/>
  <c r="B149" i="40"/>
  <c r="O148" i="40"/>
  <c r="N148" i="40"/>
  <c r="M148" i="40"/>
  <c r="L148" i="40"/>
  <c r="K148" i="40"/>
  <c r="J148" i="40"/>
  <c r="I148" i="40"/>
  <c r="H148" i="40"/>
  <c r="G148" i="40"/>
  <c r="F148" i="40"/>
  <c r="E148" i="40"/>
  <c r="D148" i="40"/>
  <c r="C148" i="40"/>
  <c r="B148" i="40"/>
  <c r="O146" i="40"/>
  <c r="N146" i="40"/>
  <c r="M146" i="40"/>
  <c r="L146" i="40"/>
  <c r="K146" i="40"/>
  <c r="J146" i="40"/>
  <c r="I146" i="40"/>
  <c r="H146" i="40"/>
  <c r="G146" i="40"/>
  <c r="F146" i="40"/>
  <c r="E146" i="40"/>
  <c r="D146" i="40"/>
  <c r="C146" i="40"/>
  <c r="B146" i="40"/>
  <c r="O145" i="40"/>
  <c r="N145" i="40"/>
  <c r="M145" i="40"/>
  <c r="L145" i="40"/>
  <c r="K145" i="40"/>
  <c r="J145" i="40"/>
  <c r="I145" i="40"/>
  <c r="H145" i="40"/>
  <c r="G145" i="40"/>
  <c r="F145" i="40"/>
  <c r="E145" i="40"/>
  <c r="D145" i="40"/>
  <c r="C145" i="40"/>
  <c r="B145" i="40"/>
  <c r="O144" i="40"/>
  <c r="N144" i="40"/>
  <c r="M144" i="40"/>
  <c r="L144" i="40"/>
  <c r="K144" i="40"/>
  <c r="J144" i="40"/>
  <c r="I144" i="40"/>
  <c r="H144" i="40"/>
  <c r="G144" i="40"/>
  <c r="F144" i="40"/>
  <c r="E144" i="40"/>
  <c r="D144" i="40"/>
  <c r="C144" i="40"/>
  <c r="B144" i="40"/>
  <c r="O143" i="40"/>
  <c r="N143" i="40"/>
  <c r="M143" i="40"/>
  <c r="L143" i="40"/>
  <c r="K143" i="40"/>
  <c r="J143" i="40"/>
  <c r="I143" i="40"/>
  <c r="H143" i="40"/>
  <c r="G143" i="40"/>
  <c r="F143" i="40"/>
  <c r="E143" i="40"/>
  <c r="D143" i="40"/>
  <c r="C143" i="40"/>
  <c r="B143" i="40"/>
  <c r="O142" i="40"/>
  <c r="N142" i="40"/>
  <c r="M142" i="40"/>
  <c r="L142" i="40"/>
  <c r="K142" i="40"/>
  <c r="J142" i="40"/>
  <c r="I142" i="40"/>
  <c r="H142" i="40"/>
  <c r="G142" i="40"/>
  <c r="F142" i="40"/>
  <c r="E142" i="40"/>
  <c r="D142" i="40"/>
  <c r="C142" i="40"/>
  <c r="B142" i="40"/>
  <c r="O141" i="40"/>
  <c r="N141" i="40"/>
  <c r="M141" i="40"/>
  <c r="L141" i="40"/>
  <c r="K141" i="40"/>
  <c r="J141" i="40"/>
  <c r="I141" i="40"/>
  <c r="H141" i="40"/>
  <c r="G141" i="40"/>
  <c r="F141" i="40"/>
  <c r="E141" i="40"/>
  <c r="D141" i="40"/>
  <c r="C141" i="40"/>
  <c r="B141" i="40"/>
  <c r="O140" i="40"/>
  <c r="N140" i="40"/>
  <c r="M140" i="40"/>
  <c r="L140" i="40"/>
  <c r="K140" i="40"/>
  <c r="J140" i="40"/>
  <c r="I140" i="40"/>
  <c r="H140" i="40"/>
  <c r="G140" i="40"/>
  <c r="F140" i="40"/>
  <c r="E140" i="40"/>
  <c r="D140" i="40"/>
  <c r="C140" i="40"/>
  <c r="B140" i="40"/>
  <c r="O139" i="40"/>
  <c r="N139" i="40"/>
  <c r="M139" i="40"/>
  <c r="L139" i="40"/>
  <c r="K139" i="40"/>
  <c r="J139" i="40"/>
  <c r="I139" i="40"/>
  <c r="H139" i="40"/>
  <c r="G139" i="40"/>
  <c r="F139" i="40"/>
  <c r="E139" i="40"/>
  <c r="D139" i="40"/>
  <c r="C139" i="40"/>
  <c r="B139" i="40"/>
  <c r="O137" i="40"/>
  <c r="N137" i="40"/>
  <c r="M137" i="40"/>
  <c r="L137" i="40"/>
  <c r="K137" i="40"/>
  <c r="J137" i="40"/>
  <c r="I137" i="40"/>
  <c r="H137" i="40"/>
  <c r="G137" i="40"/>
  <c r="F137" i="40"/>
  <c r="E137" i="40"/>
  <c r="D137" i="40"/>
  <c r="C137" i="40"/>
  <c r="B137" i="40"/>
  <c r="O136" i="40"/>
  <c r="N136" i="40"/>
  <c r="M136" i="40"/>
  <c r="L136" i="40"/>
  <c r="K136" i="40"/>
  <c r="J136" i="40"/>
  <c r="I136" i="40"/>
  <c r="H136" i="40"/>
  <c r="G136" i="40"/>
  <c r="F136" i="40"/>
  <c r="E136" i="40"/>
  <c r="D136" i="40"/>
  <c r="C136" i="40"/>
  <c r="B136" i="40"/>
  <c r="O135" i="40"/>
  <c r="N135" i="40"/>
  <c r="M135" i="40"/>
  <c r="L135" i="40"/>
  <c r="K135" i="40"/>
  <c r="J135" i="40"/>
  <c r="I135" i="40"/>
  <c r="H135" i="40"/>
  <c r="G135" i="40"/>
  <c r="F135" i="40"/>
  <c r="E135" i="40"/>
  <c r="D135" i="40"/>
  <c r="C135" i="40"/>
  <c r="B135" i="40"/>
  <c r="O134" i="40"/>
  <c r="N134" i="40"/>
  <c r="M134" i="40"/>
  <c r="L134" i="40"/>
  <c r="K134" i="40"/>
  <c r="J134" i="40"/>
  <c r="I134" i="40"/>
  <c r="H134" i="40"/>
  <c r="G134" i="40"/>
  <c r="F134" i="40"/>
  <c r="E134" i="40"/>
  <c r="D134" i="40"/>
  <c r="C134" i="40"/>
  <c r="B134" i="40"/>
  <c r="O133" i="40"/>
  <c r="N133" i="40"/>
  <c r="M133" i="40"/>
  <c r="L133" i="40"/>
  <c r="K133" i="40"/>
  <c r="J133" i="40"/>
  <c r="I133" i="40"/>
  <c r="H133" i="40"/>
  <c r="G133" i="40"/>
  <c r="F133" i="40"/>
  <c r="E133" i="40"/>
  <c r="D133" i="40"/>
  <c r="C133" i="40"/>
  <c r="B133" i="40"/>
  <c r="O132" i="40"/>
  <c r="N132" i="40"/>
  <c r="M132" i="40"/>
  <c r="L132" i="40"/>
  <c r="K132" i="40"/>
  <c r="J132" i="40"/>
  <c r="I132" i="40"/>
  <c r="H132" i="40"/>
  <c r="G132" i="40"/>
  <c r="F132" i="40"/>
  <c r="E132" i="40"/>
  <c r="D132" i="40"/>
  <c r="C132" i="40"/>
  <c r="B132" i="40"/>
  <c r="O131" i="40"/>
  <c r="N131" i="40"/>
  <c r="M131" i="40"/>
  <c r="L131" i="40"/>
  <c r="K131" i="40"/>
  <c r="J131" i="40"/>
  <c r="I131" i="40"/>
  <c r="H131" i="40"/>
  <c r="G131" i="40"/>
  <c r="F131" i="40"/>
  <c r="E131" i="40"/>
  <c r="D131" i="40"/>
  <c r="C131" i="40"/>
  <c r="B131" i="40"/>
  <c r="O130" i="40"/>
  <c r="N130" i="40"/>
  <c r="M130" i="40"/>
  <c r="L130" i="40"/>
  <c r="K130" i="40"/>
  <c r="J130" i="40"/>
  <c r="I130" i="40"/>
  <c r="H130" i="40"/>
  <c r="G130" i="40"/>
  <c r="F130" i="40"/>
  <c r="E130" i="40"/>
  <c r="D130" i="40"/>
  <c r="C130" i="40"/>
  <c r="B130" i="40"/>
  <c r="O128" i="40"/>
  <c r="N128" i="40"/>
  <c r="M128" i="40"/>
  <c r="L128" i="40"/>
  <c r="K128" i="40"/>
  <c r="J128" i="40"/>
  <c r="I128" i="40"/>
  <c r="H128" i="40"/>
  <c r="G128" i="40"/>
  <c r="F128" i="40"/>
  <c r="E128" i="40"/>
  <c r="D128" i="40"/>
  <c r="C128" i="40"/>
  <c r="B128" i="40"/>
  <c r="O127" i="40"/>
  <c r="N127" i="40"/>
  <c r="M127" i="40"/>
  <c r="L127" i="40"/>
  <c r="K127" i="40"/>
  <c r="J127" i="40"/>
  <c r="I127" i="40"/>
  <c r="H127" i="40"/>
  <c r="G127" i="40"/>
  <c r="F127" i="40"/>
  <c r="E127" i="40"/>
  <c r="D127" i="40"/>
  <c r="C127" i="40"/>
  <c r="B127" i="40"/>
  <c r="O126" i="40"/>
  <c r="N126" i="40"/>
  <c r="M126" i="40"/>
  <c r="L126" i="40"/>
  <c r="K126" i="40"/>
  <c r="J126" i="40"/>
  <c r="I126" i="40"/>
  <c r="H126" i="40"/>
  <c r="G126" i="40"/>
  <c r="F126" i="40"/>
  <c r="E126" i="40"/>
  <c r="D126" i="40"/>
  <c r="C126" i="40"/>
  <c r="B126" i="40"/>
  <c r="O125" i="40"/>
  <c r="N125" i="40"/>
  <c r="M125" i="40"/>
  <c r="L125" i="40"/>
  <c r="K125" i="40"/>
  <c r="J125" i="40"/>
  <c r="I125" i="40"/>
  <c r="H125" i="40"/>
  <c r="G125" i="40"/>
  <c r="F125" i="40"/>
  <c r="E125" i="40"/>
  <c r="D125" i="40"/>
  <c r="C125" i="40"/>
  <c r="B125" i="40"/>
  <c r="O124" i="40"/>
  <c r="N124" i="40"/>
  <c r="M124" i="40"/>
  <c r="L124" i="40"/>
  <c r="K124" i="40"/>
  <c r="J124" i="40"/>
  <c r="I124" i="40"/>
  <c r="H124" i="40"/>
  <c r="G124" i="40"/>
  <c r="F124" i="40"/>
  <c r="E124" i="40"/>
  <c r="D124" i="40"/>
  <c r="C124" i="40"/>
  <c r="B124" i="40"/>
  <c r="O123" i="40"/>
  <c r="N123" i="40"/>
  <c r="M123" i="40"/>
  <c r="L123" i="40"/>
  <c r="K123" i="40"/>
  <c r="J123" i="40"/>
  <c r="I123" i="40"/>
  <c r="H123" i="40"/>
  <c r="G123" i="40"/>
  <c r="F123" i="40"/>
  <c r="E123" i="40"/>
  <c r="D123" i="40"/>
  <c r="C123" i="40"/>
  <c r="B123" i="40"/>
  <c r="O122" i="40"/>
  <c r="N122" i="40"/>
  <c r="M122" i="40"/>
  <c r="L122" i="40"/>
  <c r="K122" i="40"/>
  <c r="J122" i="40"/>
  <c r="I122" i="40"/>
  <c r="H122" i="40"/>
  <c r="G122" i="40"/>
  <c r="F122" i="40"/>
  <c r="E122" i="40"/>
  <c r="D122" i="40"/>
  <c r="C122" i="40"/>
  <c r="B122" i="40"/>
  <c r="O121" i="40"/>
  <c r="N121" i="40"/>
  <c r="M121" i="40"/>
  <c r="L121" i="40"/>
  <c r="K121" i="40"/>
  <c r="J121" i="40"/>
  <c r="I121" i="40"/>
  <c r="H121" i="40"/>
  <c r="G121" i="40"/>
  <c r="F121" i="40"/>
  <c r="E121" i="40"/>
  <c r="D121" i="40"/>
  <c r="C121" i="40"/>
  <c r="B121" i="40"/>
  <c r="O119" i="40"/>
  <c r="N119" i="40"/>
  <c r="M119" i="40"/>
  <c r="L119" i="40"/>
  <c r="K119" i="40"/>
  <c r="J119" i="40"/>
  <c r="I119" i="40"/>
  <c r="H119" i="40"/>
  <c r="G119" i="40"/>
  <c r="F119" i="40"/>
  <c r="E119" i="40"/>
  <c r="D119" i="40"/>
  <c r="C119" i="40"/>
  <c r="B119" i="40"/>
  <c r="O118" i="40"/>
  <c r="N118" i="40"/>
  <c r="M118" i="40"/>
  <c r="L118" i="40"/>
  <c r="K118" i="40"/>
  <c r="J118" i="40"/>
  <c r="I118" i="40"/>
  <c r="H118" i="40"/>
  <c r="G118" i="40"/>
  <c r="F118" i="40"/>
  <c r="E118" i="40"/>
  <c r="D118" i="40"/>
  <c r="C118" i="40"/>
  <c r="B118" i="40"/>
  <c r="O117" i="40"/>
  <c r="N117" i="40"/>
  <c r="M117" i="40"/>
  <c r="L117" i="40"/>
  <c r="K117" i="40"/>
  <c r="J117" i="40"/>
  <c r="I117" i="40"/>
  <c r="H117" i="40"/>
  <c r="G117" i="40"/>
  <c r="F117" i="40"/>
  <c r="E117" i="40"/>
  <c r="D117" i="40"/>
  <c r="C117" i="40"/>
  <c r="B117" i="40"/>
  <c r="O116" i="40"/>
  <c r="N116" i="40"/>
  <c r="M116" i="40"/>
  <c r="L116" i="40"/>
  <c r="K116" i="40"/>
  <c r="J116" i="40"/>
  <c r="I116" i="40"/>
  <c r="H116" i="40"/>
  <c r="G116" i="40"/>
  <c r="F116" i="40"/>
  <c r="E116" i="40"/>
  <c r="D116" i="40"/>
  <c r="C116" i="40"/>
  <c r="B116" i="40"/>
  <c r="O115" i="40"/>
  <c r="N115" i="40"/>
  <c r="M115" i="40"/>
  <c r="L115" i="40"/>
  <c r="K115" i="40"/>
  <c r="J115" i="40"/>
  <c r="I115" i="40"/>
  <c r="H115" i="40"/>
  <c r="G115" i="40"/>
  <c r="F115" i="40"/>
  <c r="E115" i="40"/>
  <c r="D115" i="40"/>
  <c r="C115" i="40"/>
  <c r="B115" i="40"/>
  <c r="O114" i="40"/>
  <c r="N114" i="40"/>
  <c r="M114" i="40"/>
  <c r="L114" i="40"/>
  <c r="K114" i="40"/>
  <c r="J114" i="40"/>
  <c r="I114" i="40"/>
  <c r="H114" i="40"/>
  <c r="G114" i="40"/>
  <c r="F114" i="40"/>
  <c r="E114" i="40"/>
  <c r="D114" i="40"/>
  <c r="C114" i="40"/>
  <c r="B114" i="40"/>
  <c r="O113" i="40"/>
  <c r="N113" i="40"/>
  <c r="M113" i="40"/>
  <c r="L113" i="40"/>
  <c r="K113" i="40"/>
  <c r="J113" i="40"/>
  <c r="I113" i="40"/>
  <c r="H113" i="40"/>
  <c r="G113" i="40"/>
  <c r="F113" i="40"/>
  <c r="E113" i="40"/>
  <c r="D113" i="40"/>
  <c r="C113" i="40"/>
  <c r="B113" i="40"/>
  <c r="O112" i="40"/>
  <c r="N112" i="40"/>
  <c r="M112" i="40"/>
  <c r="L112" i="40"/>
  <c r="K112" i="40"/>
  <c r="J112" i="40"/>
  <c r="I112" i="40"/>
  <c r="H112" i="40"/>
  <c r="G112" i="40"/>
  <c r="F112" i="40"/>
  <c r="E112" i="40"/>
  <c r="D112" i="40"/>
  <c r="C112" i="40"/>
  <c r="B112" i="40"/>
  <c r="O110" i="40"/>
  <c r="N110" i="40"/>
  <c r="M110" i="40"/>
  <c r="L110" i="40"/>
  <c r="K110" i="40"/>
  <c r="J110" i="40"/>
  <c r="I110" i="40"/>
  <c r="H110" i="40"/>
  <c r="G110" i="40"/>
  <c r="F110" i="40"/>
  <c r="E110" i="40"/>
  <c r="D110" i="40"/>
  <c r="C110" i="40"/>
  <c r="B110" i="40"/>
  <c r="O109" i="40"/>
  <c r="R109" i="40" s="1"/>
  <c r="N109" i="40"/>
  <c r="M109" i="40"/>
  <c r="L109" i="40"/>
  <c r="K109" i="40"/>
  <c r="J109" i="40"/>
  <c r="I109" i="40"/>
  <c r="H109" i="40"/>
  <c r="G109" i="40"/>
  <c r="F109" i="40"/>
  <c r="E109" i="40"/>
  <c r="D109" i="40"/>
  <c r="C109" i="40"/>
  <c r="B109" i="40"/>
  <c r="O108" i="40"/>
  <c r="N108" i="40"/>
  <c r="M108" i="40"/>
  <c r="L108" i="40"/>
  <c r="K108" i="40"/>
  <c r="J108" i="40"/>
  <c r="I108" i="40"/>
  <c r="H108" i="40"/>
  <c r="G108" i="40"/>
  <c r="F108" i="40"/>
  <c r="E108" i="40"/>
  <c r="D108" i="40"/>
  <c r="C108" i="40"/>
  <c r="B108" i="40"/>
  <c r="O107" i="40"/>
  <c r="N107" i="40"/>
  <c r="M107" i="40"/>
  <c r="L107" i="40"/>
  <c r="K107" i="40"/>
  <c r="J107" i="40"/>
  <c r="I107" i="40"/>
  <c r="H107" i="40"/>
  <c r="G107" i="40"/>
  <c r="F107" i="40"/>
  <c r="E107" i="40"/>
  <c r="D107" i="40"/>
  <c r="C107" i="40"/>
  <c r="B107" i="40"/>
  <c r="O106" i="40"/>
  <c r="N106" i="40"/>
  <c r="M106" i="40"/>
  <c r="L106" i="40"/>
  <c r="K106" i="40"/>
  <c r="J106" i="40"/>
  <c r="I106" i="40"/>
  <c r="H106" i="40"/>
  <c r="G106" i="40"/>
  <c r="F106" i="40"/>
  <c r="E106" i="40"/>
  <c r="D106" i="40"/>
  <c r="C106" i="40"/>
  <c r="B106" i="40"/>
  <c r="O105" i="40"/>
  <c r="N105" i="40"/>
  <c r="M105" i="40"/>
  <c r="L105" i="40"/>
  <c r="K105" i="40"/>
  <c r="J105" i="40"/>
  <c r="I105" i="40"/>
  <c r="H105" i="40"/>
  <c r="G105" i="40"/>
  <c r="F105" i="40"/>
  <c r="E105" i="40"/>
  <c r="D105" i="40"/>
  <c r="C105" i="40"/>
  <c r="Q105" i="40" s="1"/>
  <c r="B105" i="40"/>
  <c r="O104" i="40"/>
  <c r="N104" i="40"/>
  <c r="M104" i="40"/>
  <c r="L104" i="40"/>
  <c r="K104" i="40"/>
  <c r="J104" i="40"/>
  <c r="I104" i="40"/>
  <c r="H104" i="40"/>
  <c r="G104" i="40"/>
  <c r="F104" i="40"/>
  <c r="E104" i="40"/>
  <c r="D104" i="40"/>
  <c r="C104" i="40"/>
  <c r="B104" i="40"/>
  <c r="O103" i="40"/>
  <c r="N103" i="40"/>
  <c r="M103" i="40"/>
  <c r="L103" i="40"/>
  <c r="K103" i="40"/>
  <c r="J103" i="40"/>
  <c r="I103" i="40"/>
  <c r="H103" i="40"/>
  <c r="G103" i="40"/>
  <c r="F103" i="40"/>
  <c r="E103" i="40"/>
  <c r="D103" i="40"/>
  <c r="C103" i="40"/>
  <c r="B103" i="40"/>
  <c r="O101" i="40"/>
  <c r="N101" i="40"/>
  <c r="M101" i="40"/>
  <c r="L101" i="40"/>
  <c r="K101" i="40"/>
  <c r="J101" i="40"/>
  <c r="I101" i="40"/>
  <c r="H101" i="40"/>
  <c r="G101" i="40"/>
  <c r="F101" i="40"/>
  <c r="E101" i="40"/>
  <c r="D101" i="40"/>
  <c r="C101" i="40"/>
  <c r="B101" i="40"/>
  <c r="O100" i="40"/>
  <c r="N100" i="40"/>
  <c r="M100" i="40"/>
  <c r="L100" i="40"/>
  <c r="K100" i="40"/>
  <c r="J100" i="40"/>
  <c r="I100" i="40"/>
  <c r="H100" i="40"/>
  <c r="G100" i="40"/>
  <c r="F100" i="40"/>
  <c r="E100" i="40"/>
  <c r="D100" i="40"/>
  <c r="C100" i="40"/>
  <c r="B100" i="40"/>
  <c r="O99" i="40"/>
  <c r="N99" i="40"/>
  <c r="M99" i="40"/>
  <c r="L99" i="40"/>
  <c r="K99" i="40"/>
  <c r="J99" i="40"/>
  <c r="I99" i="40"/>
  <c r="H99" i="40"/>
  <c r="G99" i="40"/>
  <c r="F99" i="40"/>
  <c r="E99" i="40"/>
  <c r="D99" i="40"/>
  <c r="C99" i="40"/>
  <c r="B99" i="40"/>
  <c r="O98" i="40"/>
  <c r="N98" i="40"/>
  <c r="M98" i="40"/>
  <c r="L98" i="40"/>
  <c r="K98" i="40"/>
  <c r="J98" i="40"/>
  <c r="I98" i="40"/>
  <c r="H98" i="40"/>
  <c r="G98" i="40"/>
  <c r="F98" i="40"/>
  <c r="E98" i="40"/>
  <c r="D98" i="40"/>
  <c r="C98" i="40"/>
  <c r="B98" i="40"/>
  <c r="O97" i="40"/>
  <c r="N97" i="40"/>
  <c r="M97" i="40"/>
  <c r="L97" i="40"/>
  <c r="K97" i="40"/>
  <c r="J97" i="40"/>
  <c r="I97" i="40"/>
  <c r="H97" i="40"/>
  <c r="G97" i="40"/>
  <c r="F97" i="40"/>
  <c r="E97" i="40"/>
  <c r="D97" i="40"/>
  <c r="C97" i="40"/>
  <c r="B97" i="40"/>
  <c r="O96" i="40"/>
  <c r="N96" i="40"/>
  <c r="M96" i="40"/>
  <c r="L96" i="40"/>
  <c r="K96" i="40"/>
  <c r="J96" i="40"/>
  <c r="I96" i="40"/>
  <c r="H96" i="40"/>
  <c r="G96" i="40"/>
  <c r="F96" i="40"/>
  <c r="E96" i="40"/>
  <c r="D96" i="40"/>
  <c r="C96" i="40"/>
  <c r="B96" i="40"/>
  <c r="O95" i="40"/>
  <c r="N95" i="40"/>
  <c r="M95" i="40"/>
  <c r="L95" i="40"/>
  <c r="K95" i="40"/>
  <c r="J95" i="40"/>
  <c r="I95" i="40"/>
  <c r="H95" i="40"/>
  <c r="G95" i="40"/>
  <c r="F95" i="40"/>
  <c r="E95" i="40"/>
  <c r="D95" i="40"/>
  <c r="C95" i="40"/>
  <c r="B95" i="40"/>
  <c r="O94" i="40"/>
  <c r="N94" i="40"/>
  <c r="M94" i="40"/>
  <c r="L94" i="40"/>
  <c r="K94" i="40"/>
  <c r="J94" i="40"/>
  <c r="I94" i="40"/>
  <c r="H94" i="40"/>
  <c r="G94" i="40"/>
  <c r="F94" i="40"/>
  <c r="E94" i="40"/>
  <c r="D94" i="40"/>
  <c r="C94" i="40"/>
  <c r="B94" i="40"/>
  <c r="O92" i="40"/>
  <c r="N92" i="40"/>
  <c r="M92" i="40"/>
  <c r="L92" i="40"/>
  <c r="K92" i="40"/>
  <c r="J92" i="40"/>
  <c r="I92" i="40"/>
  <c r="H92" i="40"/>
  <c r="G92" i="40"/>
  <c r="F92" i="40"/>
  <c r="E92" i="40"/>
  <c r="D92" i="40"/>
  <c r="C92" i="40"/>
  <c r="B92" i="40"/>
  <c r="O91" i="40"/>
  <c r="N91" i="40"/>
  <c r="M91" i="40"/>
  <c r="L91" i="40"/>
  <c r="K91" i="40"/>
  <c r="J91" i="40"/>
  <c r="I91" i="40"/>
  <c r="H91" i="40"/>
  <c r="G91" i="40"/>
  <c r="F91" i="40"/>
  <c r="E91" i="40"/>
  <c r="D91" i="40"/>
  <c r="C91" i="40"/>
  <c r="B91" i="40"/>
  <c r="O90" i="40"/>
  <c r="N90" i="40"/>
  <c r="M90" i="40"/>
  <c r="L90" i="40"/>
  <c r="K90" i="40"/>
  <c r="J90" i="40"/>
  <c r="I90" i="40"/>
  <c r="H90" i="40"/>
  <c r="G90" i="40"/>
  <c r="F90" i="40"/>
  <c r="E90" i="40"/>
  <c r="D90" i="40"/>
  <c r="C90" i="40"/>
  <c r="B90" i="40"/>
  <c r="O89" i="40"/>
  <c r="N89" i="40"/>
  <c r="M89" i="40"/>
  <c r="L89" i="40"/>
  <c r="K89" i="40"/>
  <c r="J89" i="40"/>
  <c r="I89" i="40"/>
  <c r="H89" i="40"/>
  <c r="G89" i="40"/>
  <c r="F89" i="40"/>
  <c r="E89" i="40"/>
  <c r="D89" i="40"/>
  <c r="C89" i="40"/>
  <c r="B89" i="40"/>
  <c r="O88" i="40"/>
  <c r="N88" i="40"/>
  <c r="M88" i="40"/>
  <c r="L88" i="40"/>
  <c r="K88" i="40"/>
  <c r="J88" i="40"/>
  <c r="I88" i="40"/>
  <c r="H88" i="40"/>
  <c r="G88" i="40"/>
  <c r="F88" i="40"/>
  <c r="E88" i="40"/>
  <c r="D88" i="40"/>
  <c r="C88" i="40"/>
  <c r="B88" i="40"/>
  <c r="O87" i="40"/>
  <c r="N87" i="40"/>
  <c r="M87" i="40"/>
  <c r="L87" i="40"/>
  <c r="K87" i="40"/>
  <c r="J87" i="40"/>
  <c r="I87" i="40"/>
  <c r="H87" i="40"/>
  <c r="G87" i="40"/>
  <c r="F87" i="40"/>
  <c r="E87" i="40"/>
  <c r="D87" i="40"/>
  <c r="C87" i="40"/>
  <c r="B87" i="40"/>
  <c r="O86" i="40"/>
  <c r="N86" i="40"/>
  <c r="M86" i="40"/>
  <c r="L86" i="40"/>
  <c r="K86" i="40"/>
  <c r="J86" i="40"/>
  <c r="I86" i="40"/>
  <c r="H86" i="40"/>
  <c r="G86" i="40"/>
  <c r="F86" i="40"/>
  <c r="E86" i="40"/>
  <c r="D86" i="40"/>
  <c r="C86" i="40"/>
  <c r="B86" i="40"/>
  <c r="O85" i="40"/>
  <c r="N85" i="40"/>
  <c r="M85" i="40"/>
  <c r="L85" i="40"/>
  <c r="K85" i="40"/>
  <c r="J85" i="40"/>
  <c r="I85" i="40"/>
  <c r="H85" i="40"/>
  <c r="G85" i="40"/>
  <c r="F85" i="40"/>
  <c r="E85" i="40"/>
  <c r="D85" i="40"/>
  <c r="C85" i="40"/>
  <c r="B85" i="40"/>
  <c r="O83" i="40"/>
  <c r="N83" i="40"/>
  <c r="M83" i="40"/>
  <c r="L83" i="40"/>
  <c r="K83" i="40"/>
  <c r="J83" i="40"/>
  <c r="I83" i="40"/>
  <c r="H83" i="40"/>
  <c r="G83" i="40"/>
  <c r="F83" i="40"/>
  <c r="E83" i="40"/>
  <c r="D83" i="40"/>
  <c r="C83" i="40"/>
  <c r="B83" i="40"/>
  <c r="O82" i="40"/>
  <c r="N82" i="40"/>
  <c r="M82" i="40"/>
  <c r="L82" i="40"/>
  <c r="K82" i="40"/>
  <c r="J82" i="40"/>
  <c r="I82" i="40"/>
  <c r="H82" i="40"/>
  <c r="G82" i="40"/>
  <c r="F82" i="40"/>
  <c r="E82" i="40"/>
  <c r="D82" i="40"/>
  <c r="C82" i="40"/>
  <c r="B82" i="40"/>
  <c r="O81" i="40"/>
  <c r="N81" i="40"/>
  <c r="M81" i="40"/>
  <c r="L81" i="40"/>
  <c r="K81" i="40"/>
  <c r="J81" i="40"/>
  <c r="I81" i="40"/>
  <c r="H81" i="40"/>
  <c r="G81" i="40"/>
  <c r="F81" i="40"/>
  <c r="E81" i="40"/>
  <c r="D81" i="40"/>
  <c r="C81" i="40"/>
  <c r="B81" i="40"/>
  <c r="O80" i="40"/>
  <c r="N80" i="40"/>
  <c r="M80" i="40"/>
  <c r="L80" i="40"/>
  <c r="K80" i="40"/>
  <c r="J80" i="40"/>
  <c r="I80" i="40"/>
  <c r="H80" i="40"/>
  <c r="G80" i="40"/>
  <c r="F80" i="40"/>
  <c r="E80" i="40"/>
  <c r="D80" i="40"/>
  <c r="C80" i="40"/>
  <c r="B80" i="40"/>
  <c r="O79" i="40"/>
  <c r="N79" i="40"/>
  <c r="M79" i="40"/>
  <c r="L79" i="40"/>
  <c r="K79" i="40"/>
  <c r="J79" i="40"/>
  <c r="I79" i="40"/>
  <c r="H79" i="40"/>
  <c r="G79" i="40"/>
  <c r="F79" i="40"/>
  <c r="E79" i="40"/>
  <c r="D79" i="40"/>
  <c r="C79" i="40"/>
  <c r="B79" i="40"/>
  <c r="O78" i="40"/>
  <c r="N78" i="40"/>
  <c r="M78" i="40"/>
  <c r="L78" i="40"/>
  <c r="K78" i="40"/>
  <c r="J78" i="40"/>
  <c r="I78" i="40"/>
  <c r="H78" i="40"/>
  <c r="G78" i="40"/>
  <c r="F78" i="40"/>
  <c r="E78" i="40"/>
  <c r="D78" i="40"/>
  <c r="C78" i="40"/>
  <c r="B78" i="40"/>
  <c r="O77" i="40"/>
  <c r="N77" i="40"/>
  <c r="M77" i="40"/>
  <c r="L77" i="40"/>
  <c r="K77" i="40"/>
  <c r="J77" i="40"/>
  <c r="I77" i="40"/>
  <c r="H77" i="40"/>
  <c r="G77" i="40"/>
  <c r="F77" i="40"/>
  <c r="E77" i="40"/>
  <c r="D77" i="40"/>
  <c r="C77" i="40"/>
  <c r="B77" i="40"/>
  <c r="O76" i="40"/>
  <c r="N76" i="40"/>
  <c r="M76" i="40"/>
  <c r="L76" i="40"/>
  <c r="K76" i="40"/>
  <c r="J76" i="40"/>
  <c r="I76" i="40"/>
  <c r="H76" i="40"/>
  <c r="G76" i="40"/>
  <c r="F76" i="40"/>
  <c r="E76" i="40"/>
  <c r="D76" i="40"/>
  <c r="C76" i="40"/>
  <c r="B76" i="40"/>
  <c r="O74" i="40"/>
  <c r="N74" i="40"/>
  <c r="M74" i="40"/>
  <c r="L74" i="40"/>
  <c r="K74" i="40"/>
  <c r="J74" i="40"/>
  <c r="I74" i="40"/>
  <c r="H74" i="40"/>
  <c r="G74" i="40"/>
  <c r="F74" i="40"/>
  <c r="E74" i="40"/>
  <c r="D74" i="40"/>
  <c r="C74" i="40"/>
  <c r="B74" i="40"/>
  <c r="O73" i="40"/>
  <c r="N73" i="40"/>
  <c r="M73" i="40"/>
  <c r="L73" i="40"/>
  <c r="K73" i="40"/>
  <c r="J73" i="40"/>
  <c r="I73" i="40"/>
  <c r="H73" i="40"/>
  <c r="G73" i="40"/>
  <c r="F73" i="40"/>
  <c r="E73" i="40"/>
  <c r="D73" i="40"/>
  <c r="C73" i="40"/>
  <c r="B73" i="40"/>
  <c r="O72" i="40"/>
  <c r="N72" i="40"/>
  <c r="M72" i="40"/>
  <c r="L72" i="40"/>
  <c r="K72" i="40"/>
  <c r="J72" i="40"/>
  <c r="I72" i="40"/>
  <c r="H72" i="40"/>
  <c r="G72" i="40"/>
  <c r="F72" i="40"/>
  <c r="E72" i="40"/>
  <c r="D72" i="40"/>
  <c r="C72" i="40"/>
  <c r="B72" i="40"/>
  <c r="O71" i="40"/>
  <c r="N71" i="40"/>
  <c r="M71" i="40"/>
  <c r="L71" i="40"/>
  <c r="K71" i="40"/>
  <c r="J71" i="40"/>
  <c r="I71" i="40"/>
  <c r="H71" i="40"/>
  <c r="G71" i="40"/>
  <c r="F71" i="40"/>
  <c r="E71" i="40"/>
  <c r="D71" i="40"/>
  <c r="C71" i="40"/>
  <c r="B71" i="40"/>
  <c r="O70" i="40"/>
  <c r="N70" i="40"/>
  <c r="M70" i="40"/>
  <c r="L70" i="40"/>
  <c r="K70" i="40"/>
  <c r="J70" i="40"/>
  <c r="I70" i="40"/>
  <c r="H70" i="40"/>
  <c r="G70" i="40"/>
  <c r="F70" i="40"/>
  <c r="E70" i="40"/>
  <c r="D70" i="40"/>
  <c r="C70" i="40"/>
  <c r="B70" i="40"/>
  <c r="O69" i="40"/>
  <c r="N69" i="40"/>
  <c r="M69" i="40"/>
  <c r="L69" i="40"/>
  <c r="K69" i="40"/>
  <c r="J69" i="40"/>
  <c r="I69" i="40"/>
  <c r="H69" i="40"/>
  <c r="G69" i="40"/>
  <c r="F69" i="40"/>
  <c r="E69" i="40"/>
  <c r="D69" i="40"/>
  <c r="C69" i="40"/>
  <c r="B69" i="40"/>
  <c r="O68" i="40"/>
  <c r="N68" i="40"/>
  <c r="M68" i="40"/>
  <c r="L68" i="40"/>
  <c r="K68" i="40"/>
  <c r="J68" i="40"/>
  <c r="I68" i="40"/>
  <c r="H68" i="40"/>
  <c r="G68" i="40"/>
  <c r="F68" i="40"/>
  <c r="E68" i="40"/>
  <c r="D68" i="40"/>
  <c r="C68" i="40"/>
  <c r="B68" i="40"/>
  <c r="O67" i="40"/>
  <c r="N67" i="40"/>
  <c r="M67" i="40"/>
  <c r="L67" i="40"/>
  <c r="K67" i="40"/>
  <c r="J67" i="40"/>
  <c r="I67" i="40"/>
  <c r="H67" i="40"/>
  <c r="G67" i="40"/>
  <c r="F67" i="40"/>
  <c r="E67" i="40"/>
  <c r="D67" i="40"/>
  <c r="C67" i="40"/>
  <c r="B67" i="40"/>
  <c r="O65" i="40"/>
  <c r="N65" i="40"/>
  <c r="M65" i="40"/>
  <c r="L65" i="40"/>
  <c r="K65" i="40"/>
  <c r="J65" i="40"/>
  <c r="I65" i="40"/>
  <c r="H65" i="40"/>
  <c r="G65" i="40"/>
  <c r="F65" i="40"/>
  <c r="E65" i="40"/>
  <c r="D65" i="40"/>
  <c r="C65" i="40"/>
  <c r="B65" i="40"/>
  <c r="O64" i="40"/>
  <c r="N64" i="40"/>
  <c r="M64" i="40"/>
  <c r="L64" i="40"/>
  <c r="K64" i="40"/>
  <c r="J64" i="40"/>
  <c r="I64" i="40"/>
  <c r="H64" i="40"/>
  <c r="G64" i="40"/>
  <c r="F64" i="40"/>
  <c r="E64" i="40"/>
  <c r="D64" i="40"/>
  <c r="C64" i="40"/>
  <c r="B64" i="40"/>
  <c r="O63" i="40"/>
  <c r="N63" i="40"/>
  <c r="M63" i="40"/>
  <c r="L63" i="40"/>
  <c r="K63" i="40"/>
  <c r="J63" i="40"/>
  <c r="I63" i="40"/>
  <c r="H63" i="40"/>
  <c r="G63" i="40"/>
  <c r="F63" i="40"/>
  <c r="E63" i="40"/>
  <c r="D63" i="40"/>
  <c r="C63" i="40"/>
  <c r="B63" i="40"/>
  <c r="O62" i="40"/>
  <c r="N62" i="40"/>
  <c r="M62" i="40"/>
  <c r="L62" i="40"/>
  <c r="K62" i="40"/>
  <c r="J62" i="40"/>
  <c r="I62" i="40"/>
  <c r="H62" i="40"/>
  <c r="G62" i="40"/>
  <c r="F62" i="40"/>
  <c r="E62" i="40"/>
  <c r="D62" i="40"/>
  <c r="C62" i="40"/>
  <c r="B62" i="40"/>
  <c r="O61" i="40"/>
  <c r="N61" i="40"/>
  <c r="M61" i="40"/>
  <c r="L61" i="40"/>
  <c r="K61" i="40"/>
  <c r="J61" i="40"/>
  <c r="I61" i="40"/>
  <c r="H61" i="40"/>
  <c r="G61" i="40"/>
  <c r="F61" i="40"/>
  <c r="E61" i="40"/>
  <c r="D61" i="40"/>
  <c r="C61" i="40"/>
  <c r="B61" i="40"/>
  <c r="O60" i="40"/>
  <c r="N60" i="40"/>
  <c r="M60" i="40"/>
  <c r="L60" i="40"/>
  <c r="K60" i="40"/>
  <c r="J60" i="40"/>
  <c r="I60" i="40"/>
  <c r="H60" i="40"/>
  <c r="G60" i="40"/>
  <c r="F60" i="40"/>
  <c r="E60" i="40"/>
  <c r="D60" i="40"/>
  <c r="C60" i="40"/>
  <c r="B60" i="40"/>
  <c r="O59" i="40"/>
  <c r="N59" i="40"/>
  <c r="M59" i="40"/>
  <c r="L59" i="40"/>
  <c r="K59" i="40"/>
  <c r="J59" i="40"/>
  <c r="I59" i="40"/>
  <c r="H59" i="40"/>
  <c r="G59" i="40"/>
  <c r="F59" i="40"/>
  <c r="E59" i="40"/>
  <c r="D59" i="40"/>
  <c r="C59" i="40"/>
  <c r="B59" i="40"/>
  <c r="O58" i="40"/>
  <c r="N58" i="40"/>
  <c r="M58" i="40"/>
  <c r="L58" i="40"/>
  <c r="K58" i="40"/>
  <c r="J58" i="40"/>
  <c r="I58" i="40"/>
  <c r="H58" i="40"/>
  <c r="G58" i="40"/>
  <c r="F58" i="40"/>
  <c r="E58" i="40"/>
  <c r="D58" i="40"/>
  <c r="C58" i="40"/>
  <c r="B58" i="40"/>
  <c r="O56" i="40"/>
  <c r="N56" i="40"/>
  <c r="M56" i="40"/>
  <c r="L56" i="40"/>
  <c r="K56" i="40"/>
  <c r="J56" i="40"/>
  <c r="I56" i="40"/>
  <c r="H56" i="40"/>
  <c r="G56" i="40"/>
  <c r="F56" i="40"/>
  <c r="E56" i="40"/>
  <c r="D56" i="40"/>
  <c r="C56" i="40"/>
  <c r="B56" i="40"/>
  <c r="O55" i="40"/>
  <c r="N55" i="40"/>
  <c r="M55" i="40"/>
  <c r="L55" i="40"/>
  <c r="K55" i="40"/>
  <c r="J55" i="40"/>
  <c r="I55" i="40"/>
  <c r="H55" i="40"/>
  <c r="G55" i="40"/>
  <c r="F55" i="40"/>
  <c r="E55" i="40"/>
  <c r="D55" i="40"/>
  <c r="C55" i="40"/>
  <c r="B55" i="40"/>
  <c r="O54" i="40"/>
  <c r="N54" i="40"/>
  <c r="M54" i="40"/>
  <c r="L54" i="40"/>
  <c r="K54" i="40"/>
  <c r="J54" i="40"/>
  <c r="I54" i="40"/>
  <c r="H54" i="40"/>
  <c r="G54" i="40"/>
  <c r="F54" i="40"/>
  <c r="E54" i="40"/>
  <c r="D54" i="40"/>
  <c r="C54" i="40"/>
  <c r="B54" i="40"/>
  <c r="O53" i="40"/>
  <c r="N53" i="40"/>
  <c r="M53" i="40"/>
  <c r="L53" i="40"/>
  <c r="K53" i="40"/>
  <c r="J53" i="40"/>
  <c r="I53" i="40"/>
  <c r="H53" i="40"/>
  <c r="G53" i="40"/>
  <c r="F53" i="40"/>
  <c r="E53" i="40"/>
  <c r="D53" i="40"/>
  <c r="C53" i="40"/>
  <c r="B53" i="40"/>
  <c r="O52" i="40"/>
  <c r="N52" i="40"/>
  <c r="M52" i="40"/>
  <c r="L52" i="40"/>
  <c r="K52" i="40"/>
  <c r="J52" i="40"/>
  <c r="I52" i="40"/>
  <c r="H52" i="40"/>
  <c r="G52" i="40"/>
  <c r="F52" i="40"/>
  <c r="E52" i="40"/>
  <c r="D52" i="40"/>
  <c r="C52" i="40"/>
  <c r="B52" i="40"/>
  <c r="O51" i="40"/>
  <c r="N51" i="40"/>
  <c r="M51" i="40"/>
  <c r="L51" i="40"/>
  <c r="K51" i="40"/>
  <c r="J51" i="40"/>
  <c r="I51" i="40"/>
  <c r="H51" i="40"/>
  <c r="G51" i="40"/>
  <c r="F51" i="40"/>
  <c r="E51" i="40"/>
  <c r="D51" i="40"/>
  <c r="C51" i="40"/>
  <c r="B51" i="40"/>
  <c r="O50" i="40"/>
  <c r="N50" i="40"/>
  <c r="M50" i="40"/>
  <c r="L50" i="40"/>
  <c r="K50" i="40"/>
  <c r="J50" i="40"/>
  <c r="I50" i="40"/>
  <c r="H50" i="40"/>
  <c r="G50" i="40"/>
  <c r="F50" i="40"/>
  <c r="E50" i="40"/>
  <c r="D50" i="40"/>
  <c r="C50" i="40"/>
  <c r="B50" i="40"/>
  <c r="O49" i="40"/>
  <c r="N49" i="40"/>
  <c r="M49" i="40"/>
  <c r="L49" i="40"/>
  <c r="K49" i="40"/>
  <c r="J49" i="40"/>
  <c r="I49" i="40"/>
  <c r="H49" i="40"/>
  <c r="G49" i="40"/>
  <c r="F49" i="40"/>
  <c r="E49" i="40"/>
  <c r="D49" i="40"/>
  <c r="C49" i="40"/>
  <c r="B49" i="40"/>
  <c r="O47" i="40"/>
  <c r="N47" i="40"/>
  <c r="M47" i="40"/>
  <c r="L47" i="40"/>
  <c r="K47" i="40"/>
  <c r="J47" i="40"/>
  <c r="I47" i="40"/>
  <c r="H47" i="40"/>
  <c r="G47" i="40"/>
  <c r="F47" i="40"/>
  <c r="E47" i="40"/>
  <c r="D47" i="40"/>
  <c r="C47" i="40"/>
  <c r="B47" i="40"/>
  <c r="O46" i="40"/>
  <c r="N46" i="40"/>
  <c r="M46" i="40"/>
  <c r="L46" i="40"/>
  <c r="K46" i="40"/>
  <c r="J46" i="40"/>
  <c r="I46" i="40"/>
  <c r="H46" i="40"/>
  <c r="G46" i="40"/>
  <c r="F46" i="40"/>
  <c r="E46" i="40"/>
  <c r="D46" i="40"/>
  <c r="C46" i="40"/>
  <c r="B46" i="40"/>
  <c r="O45" i="40"/>
  <c r="N45" i="40"/>
  <c r="M45" i="40"/>
  <c r="L45" i="40"/>
  <c r="K45" i="40"/>
  <c r="J45" i="40"/>
  <c r="I45" i="40"/>
  <c r="H45" i="40"/>
  <c r="G45" i="40"/>
  <c r="F45" i="40"/>
  <c r="E45" i="40"/>
  <c r="D45" i="40"/>
  <c r="C45" i="40"/>
  <c r="B45" i="40"/>
  <c r="O44" i="40"/>
  <c r="N44" i="40"/>
  <c r="M44" i="40"/>
  <c r="L44" i="40"/>
  <c r="K44" i="40"/>
  <c r="J44" i="40"/>
  <c r="I44" i="40"/>
  <c r="H44" i="40"/>
  <c r="G44" i="40"/>
  <c r="F44" i="40"/>
  <c r="E44" i="40"/>
  <c r="D44" i="40"/>
  <c r="C44" i="40"/>
  <c r="B44" i="40"/>
  <c r="O43" i="40"/>
  <c r="N43" i="40"/>
  <c r="M43" i="40"/>
  <c r="L43" i="40"/>
  <c r="K43" i="40"/>
  <c r="J43" i="40"/>
  <c r="I43" i="40"/>
  <c r="H43" i="40"/>
  <c r="G43" i="40"/>
  <c r="F43" i="40"/>
  <c r="E43" i="40"/>
  <c r="D43" i="40"/>
  <c r="C43" i="40"/>
  <c r="B43" i="40"/>
  <c r="O42" i="40"/>
  <c r="N42" i="40"/>
  <c r="M42" i="40"/>
  <c r="L42" i="40"/>
  <c r="K42" i="40"/>
  <c r="J42" i="40"/>
  <c r="I42" i="40"/>
  <c r="H42" i="40"/>
  <c r="G42" i="40"/>
  <c r="F42" i="40"/>
  <c r="E42" i="40"/>
  <c r="D42" i="40"/>
  <c r="C42" i="40"/>
  <c r="B42" i="40"/>
  <c r="O41" i="40"/>
  <c r="N41" i="40"/>
  <c r="M41" i="40"/>
  <c r="L41" i="40"/>
  <c r="K41" i="40"/>
  <c r="J41" i="40"/>
  <c r="I41" i="40"/>
  <c r="H41" i="40"/>
  <c r="G41" i="40"/>
  <c r="F41" i="40"/>
  <c r="E41" i="40"/>
  <c r="D41" i="40"/>
  <c r="C41" i="40"/>
  <c r="B41" i="40"/>
  <c r="O40" i="40"/>
  <c r="N40" i="40"/>
  <c r="M40" i="40"/>
  <c r="L40" i="40"/>
  <c r="K40" i="40"/>
  <c r="J40" i="40"/>
  <c r="I40" i="40"/>
  <c r="H40" i="40"/>
  <c r="G40" i="40"/>
  <c r="F40" i="40"/>
  <c r="E40" i="40"/>
  <c r="D40" i="40"/>
  <c r="C40" i="40"/>
  <c r="B40" i="40"/>
  <c r="O38" i="40"/>
  <c r="N38" i="40"/>
  <c r="M38" i="40"/>
  <c r="L38" i="40"/>
  <c r="K38" i="40"/>
  <c r="J38" i="40"/>
  <c r="I38" i="40"/>
  <c r="H38" i="40"/>
  <c r="G38" i="40"/>
  <c r="F38" i="40"/>
  <c r="E38" i="40"/>
  <c r="D38" i="40"/>
  <c r="C38" i="40"/>
  <c r="B38" i="40"/>
  <c r="O37" i="40"/>
  <c r="N37" i="40"/>
  <c r="M37" i="40"/>
  <c r="L37" i="40"/>
  <c r="K37" i="40"/>
  <c r="J37" i="40"/>
  <c r="I37" i="40"/>
  <c r="H37" i="40"/>
  <c r="G37" i="40"/>
  <c r="F37" i="40"/>
  <c r="E37" i="40"/>
  <c r="D37" i="40"/>
  <c r="C37" i="40"/>
  <c r="B37" i="40"/>
  <c r="O36" i="40"/>
  <c r="N36" i="40"/>
  <c r="M36" i="40"/>
  <c r="L36" i="40"/>
  <c r="K36" i="40"/>
  <c r="J36" i="40"/>
  <c r="I36" i="40"/>
  <c r="H36" i="40"/>
  <c r="G36" i="40"/>
  <c r="F36" i="40"/>
  <c r="E36" i="40"/>
  <c r="D36" i="40"/>
  <c r="C36" i="40"/>
  <c r="B36" i="40"/>
  <c r="O35" i="40"/>
  <c r="N35" i="40"/>
  <c r="M35" i="40"/>
  <c r="L35" i="40"/>
  <c r="K35" i="40"/>
  <c r="J35" i="40"/>
  <c r="I35" i="40"/>
  <c r="H35" i="40"/>
  <c r="G35" i="40"/>
  <c r="F35" i="40"/>
  <c r="E35" i="40"/>
  <c r="D35" i="40"/>
  <c r="C35" i="40"/>
  <c r="B35" i="40"/>
  <c r="O34" i="40"/>
  <c r="N34" i="40"/>
  <c r="M34" i="40"/>
  <c r="L34" i="40"/>
  <c r="K34" i="40"/>
  <c r="J34" i="40"/>
  <c r="I34" i="40"/>
  <c r="H34" i="40"/>
  <c r="G34" i="40"/>
  <c r="F34" i="40"/>
  <c r="E34" i="40"/>
  <c r="D34" i="40"/>
  <c r="C34" i="40"/>
  <c r="B34" i="40"/>
  <c r="O33" i="40"/>
  <c r="N33" i="40"/>
  <c r="M33" i="40"/>
  <c r="L33" i="40"/>
  <c r="K33" i="40"/>
  <c r="J33" i="40"/>
  <c r="I33" i="40"/>
  <c r="H33" i="40"/>
  <c r="G33" i="40"/>
  <c r="F33" i="40"/>
  <c r="E33" i="40"/>
  <c r="D33" i="40"/>
  <c r="C33" i="40"/>
  <c r="B33" i="40"/>
  <c r="O32" i="40"/>
  <c r="N32" i="40"/>
  <c r="M32" i="40"/>
  <c r="L32" i="40"/>
  <c r="K32" i="40"/>
  <c r="J32" i="40"/>
  <c r="I32" i="40"/>
  <c r="H32" i="40"/>
  <c r="G32" i="40"/>
  <c r="F32" i="40"/>
  <c r="E32" i="40"/>
  <c r="D32" i="40"/>
  <c r="C32" i="40"/>
  <c r="B32" i="40"/>
  <c r="O31" i="40"/>
  <c r="N31" i="40"/>
  <c r="M31" i="40"/>
  <c r="L31" i="40"/>
  <c r="K31" i="40"/>
  <c r="J31" i="40"/>
  <c r="I31" i="40"/>
  <c r="H31" i="40"/>
  <c r="G31" i="40"/>
  <c r="F31" i="40"/>
  <c r="E31" i="40"/>
  <c r="D31" i="40"/>
  <c r="C31" i="40"/>
  <c r="B31" i="40"/>
  <c r="O29" i="40"/>
  <c r="N29" i="40"/>
  <c r="M29" i="40"/>
  <c r="L29" i="40"/>
  <c r="K29" i="40"/>
  <c r="J29" i="40"/>
  <c r="I29" i="40"/>
  <c r="H29" i="40"/>
  <c r="G29" i="40"/>
  <c r="F29" i="40"/>
  <c r="E29" i="40"/>
  <c r="D29" i="40"/>
  <c r="C29" i="40"/>
  <c r="B29" i="40"/>
  <c r="O28" i="40"/>
  <c r="N28" i="40"/>
  <c r="M28" i="40"/>
  <c r="L28" i="40"/>
  <c r="K28" i="40"/>
  <c r="J28" i="40"/>
  <c r="I28" i="40"/>
  <c r="H28" i="40"/>
  <c r="G28" i="40"/>
  <c r="F28" i="40"/>
  <c r="E28" i="40"/>
  <c r="D28" i="40"/>
  <c r="C28" i="40"/>
  <c r="B28" i="40"/>
  <c r="O27" i="40"/>
  <c r="N27" i="40"/>
  <c r="M27" i="40"/>
  <c r="L27" i="40"/>
  <c r="K27" i="40"/>
  <c r="J27" i="40"/>
  <c r="I27" i="40"/>
  <c r="H27" i="40"/>
  <c r="G27" i="40"/>
  <c r="F27" i="40"/>
  <c r="E27" i="40"/>
  <c r="D27" i="40"/>
  <c r="C27" i="40"/>
  <c r="B27" i="40"/>
  <c r="O26" i="40"/>
  <c r="N26" i="40"/>
  <c r="M26" i="40"/>
  <c r="L26" i="40"/>
  <c r="K26" i="40"/>
  <c r="J26" i="40"/>
  <c r="I26" i="40"/>
  <c r="H26" i="40"/>
  <c r="G26" i="40"/>
  <c r="F26" i="40"/>
  <c r="E26" i="40"/>
  <c r="D26" i="40"/>
  <c r="C26" i="40"/>
  <c r="B26" i="40"/>
  <c r="O25" i="40"/>
  <c r="N25" i="40"/>
  <c r="M25" i="40"/>
  <c r="L25" i="40"/>
  <c r="K25" i="40"/>
  <c r="J25" i="40"/>
  <c r="I25" i="40"/>
  <c r="H25" i="40"/>
  <c r="G25" i="40"/>
  <c r="F25" i="40"/>
  <c r="E25" i="40"/>
  <c r="D25" i="40"/>
  <c r="C25" i="40"/>
  <c r="B25" i="40"/>
  <c r="O24" i="40"/>
  <c r="N24" i="40"/>
  <c r="M24" i="40"/>
  <c r="L24" i="40"/>
  <c r="K24" i="40"/>
  <c r="J24" i="40"/>
  <c r="I24" i="40"/>
  <c r="H24" i="40"/>
  <c r="G24" i="40"/>
  <c r="F24" i="40"/>
  <c r="E24" i="40"/>
  <c r="D24" i="40"/>
  <c r="C24" i="40"/>
  <c r="B24" i="40"/>
  <c r="O23" i="40"/>
  <c r="N23" i="40"/>
  <c r="M23" i="40"/>
  <c r="L23" i="40"/>
  <c r="K23" i="40"/>
  <c r="J23" i="40"/>
  <c r="I23" i="40"/>
  <c r="H23" i="40"/>
  <c r="G23" i="40"/>
  <c r="F23" i="40"/>
  <c r="E23" i="40"/>
  <c r="D23" i="40"/>
  <c r="C23" i="40"/>
  <c r="B23" i="40"/>
  <c r="O22" i="40"/>
  <c r="N22" i="40"/>
  <c r="M22" i="40"/>
  <c r="L22" i="40"/>
  <c r="K22" i="40"/>
  <c r="J22" i="40"/>
  <c r="I22" i="40"/>
  <c r="H22" i="40"/>
  <c r="G22" i="40"/>
  <c r="F22" i="40"/>
  <c r="E22" i="40"/>
  <c r="D22" i="40"/>
  <c r="C22" i="40"/>
  <c r="B22" i="40"/>
  <c r="O20" i="40"/>
  <c r="N20" i="40"/>
  <c r="M20" i="40"/>
  <c r="L20" i="40"/>
  <c r="K20" i="40"/>
  <c r="J20" i="40"/>
  <c r="I20" i="40"/>
  <c r="H20" i="40"/>
  <c r="G20" i="40"/>
  <c r="F20" i="40"/>
  <c r="E20" i="40"/>
  <c r="D20" i="40"/>
  <c r="C20" i="40"/>
  <c r="B20" i="40"/>
  <c r="O19" i="40"/>
  <c r="N19" i="40"/>
  <c r="M19" i="40"/>
  <c r="L19" i="40"/>
  <c r="K19" i="40"/>
  <c r="J19" i="40"/>
  <c r="I19" i="40"/>
  <c r="H19" i="40"/>
  <c r="G19" i="40"/>
  <c r="F19" i="40"/>
  <c r="E19" i="40"/>
  <c r="D19" i="40"/>
  <c r="C19" i="40"/>
  <c r="B19" i="40"/>
  <c r="O18" i="40"/>
  <c r="N18" i="40"/>
  <c r="M18" i="40"/>
  <c r="L18" i="40"/>
  <c r="K18" i="40"/>
  <c r="J18" i="40"/>
  <c r="I18" i="40"/>
  <c r="H18" i="40"/>
  <c r="G18" i="40"/>
  <c r="F18" i="40"/>
  <c r="E18" i="40"/>
  <c r="D18" i="40"/>
  <c r="C18" i="40"/>
  <c r="B18" i="40"/>
  <c r="O17" i="40"/>
  <c r="N17" i="40"/>
  <c r="M17" i="40"/>
  <c r="L17" i="40"/>
  <c r="K17" i="40"/>
  <c r="J17" i="40"/>
  <c r="I17" i="40"/>
  <c r="H17" i="40"/>
  <c r="G17" i="40"/>
  <c r="F17" i="40"/>
  <c r="E17" i="40"/>
  <c r="D17" i="40"/>
  <c r="C17" i="40"/>
  <c r="P17" i="40" s="1"/>
  <c r="B17" i="40"/>
  <c r="O16" i="40"/>
  <c r="N16" i="40"/>
  <c r="M16" i="40"/>
  <c r="L16" i="40"/>
  <c r="K16" i="40"/>
  <c r="J16" i="40"/>
  <c r="I16" i="40"/>
  <c r="H16" i="40"/>
  <c r="G16" i="40"/>
  <c r="F16" i="40"/>
  <c r="E16" i="40"/>
  <c r="D16" i="40"/>
  <c r="C16" i="40"/>
  <c r="B16" i="40"/>
  <c r="O15" i="40"/>
  <c r="N15" i="40"/>
  <c r="M15" i="40"/>
  <c r="L15" i="40"/>
  <c r="K15" i="40"/>
  <c r="J15" i="40"/>
  <c r="I15" i="40"/>
  <c r="H15" i="40"/>
  <c r="G15" i="40"/>
  <c r="F15" i="40"/>
  <c r="E15" i="40"/>
  <c r="D15" i="40"/>
  <c r="C15" i="40"/>
  <c r="B15" i="40"/>
  <c r="O14" i="40"/>
  <c r="N14" i="40"/>
  <c r="M14" i="40"/>
  <c r="L14" i="40"/>
  <c r="K14" i="40"/>
  <c r="J14" i="40"/>
  <c r="I14" i="40"/>
  <c r="H14" i="40"/>
  <c r="G14" i="40"/>
  <c r="F14" i="40"/>
  <c r="E14" i="40"/>
  <c r="D14" i="40"/>
  <c r="C14" i="40"/>
  <c r="B14" i="40"/>
  <c r="O13" i="40"/>
  <c r="N13" i="40"/>
  <c r="M13" i="40"/>
  <c r="L13" i="40"/>
  <c r="K13" i="40"/>
  <c r="J13" i="40"/>
  <c r="I13" i="40"/>
  <c r="H13" i="40"/>
  <c r="G13" i="40"/>
  <c r="F13" i="40"/>
  <c r="E13" i="40"/>
  <c r="D13" i="40"/>
  <c r="C13" i="40"/>
  <c r="B13" i="40"/>
  <c r="A236" i="40"/>
  <c r="A235" i="40"/>
  <c r="A234" i="40"/>
  <c r="A233" i="40"/>
  <c r="A232" i="40"/>
  <c r="A231" i="40"/>
  <c r="A230" i="40"/>
  <c r="A229" i="40"/>
  <c r="A227" i="40"/>
  <c r="A226" i="40"/>
  <c r="A225" i="40"/>
  <c r="A224" i="40"/>
  <c r="A223" i="40"/>
  <c r="A222" i="40"/>
  <c r="A221" i="40"/>
  <c r="A220" i="40"/>
  <c r="A218" i="40"/>
  <c r="A217" i="40"/>
  <c r="A216" i="40"/>
  <c r="A215" i="40"/>
  <c r="A214" i="40"/>
  <c r="A213" i="40"/>
  <c r="A212" i="40"/>
  <c r="A211" i="40"/>
  <c r="A209" i="40"/>
  <c r="A208" i="40"/>
  <c r="A207" i="40"/>
  <c r="A206" i="40"/>
  <c r="A205" i="40"/>
  <c r="A204" i="40"/>
  <c r="A203" i="40"/>
  <c r="A202" i="40"/>
  <c r="A200" i="40"/>
  <c r="A199" i="40"/>
  <c r="R198" i="40"/>
  <c r="A198" i="40"/>
  <c r="A197" i="40"/>
  <c r="A196" i="40"/>
  <c r="A195" i="40"/>
  <c r="A194" i="40"/>
  <c r="A193" i="40"/>
  <c r="A191" i="40"/>
  <c r="A190" i="40"/>
  <c r="A189" i="40"/>
  <c r="A188" i="40"/>
  <c r="A187" i="40"/>
  <c r="A186" i="40"/>
  <c r="A185" i="40"/>
  <c r="A184" i="40"/>
  <c r="A182" i="40"/>
  <c r="A181" i="40"/>
  <c r="A180" i="40"/>
  <c r="A179" i="40"/>
  <c r="A178" i="40"/>
  <c r="A177" i="40"/>
  <c r="A176" i="40"/>
  <c r="A175" i="40"/>
  <c r="A173" i="40"/>
  <c r="A172" i="40"/>
  <c r="A171" i="40"/>
  <c r="A170" i="40"/>
  <c r="A169" i="40"/>
  <c r="R168" i="40"/>
  <c r="A168" i="40"/>
  <c r="A167" i="40"/>
  <c r="A166" i="40"/>
  <c r="A164" i="40"/>
  <c r="A163" i="40"/>
  <c r="A162" i="40"/>
  <c r="A161" i="40"/>
  <c r="A160" i="40"/>
  <c r="A159" i="40"/>
  <c r="A158" i="40"/>
  <c r="A157" i="40"/>
  <c r="A155" i="40"/>
  <c r="A154" i="40"/>
  <c r="A153" i="40"/>
  <c r="A152" i="40"/>
  <c r="A151" i="40"/>
  <c r="A150" i="40"/>
  <c r="A149" i="40"/>
  <c r="A148" i="40"/>
  <c r="A146" i="40"/>
  <c r="A145" i="40"/>
  <c r="A144" i="40"/>
  <c r="A143" i="40"/>
  <c r="A142" i="40"/>
  <c r="A141" i="40"/>
  <c r="A140" i="40"/>
  <c r="A139" i="40"/>
  <c r="A137" i="40"/>
  <c r="A136" i="40"/>
  <c r="A135" i="40"/>
  <c r="A134" i="40"/>
  <c r="A133" i="40"/>
  <c r="A132" i="40"/>
  <c r="A131" i="40"/>
  <c r="A130" i="40"/>
  <c r="A128" i="40"/>
  <c r="A127" i="40"/>
  <c r="A126" i="40"/>
  <c r="A125" i="40"/>
  <c r="A124" i="40"/>
  <c r="A123" i="40"/>
  <c r="A122" i="40"/>
  <c r="A121" i="40"/>
  <c r="A119" i="40"/>
  <c r="A118" i="40"/>
  <c r="A117" i="40"/>
  <c r="A116" i="40"/>
  <c r="A115" i="40"/>
  <c r="A114" i="40"/>
  <c r="A113" i="40"/>
  <c r="A112" i="40"/>
  <c r="A110" i="40"/>
  <c r="A109" i="40"/>
  <c r="A108" i="40"/>
  <c r="A107" i="40"/>
  <c r="A106" i="40"/>
  <c r="A105" i="40"/>
  <c r="A104" i="40"/>
  <c r="A103" i="40"/>
  <c r="A101" i="40"/>
  <c r="A100" i="40"/>
  <c r="A99" i="40"/>
  <c r="A98" i="40"/>
  <c r="A97" i="40"/>
  <c r="A96" i="40"/>
  <c r="A95" i="40"/>
  <c r="A94" i="40"/>
  <c r="A92" i="40"/>
  <c r="A91" i="40"/>
  <c r="A90" i="40"/>
  <c r="A89" i="40"/>
  <c r="A88" i="40"/>
  <c r="A87" i="40"/>
  <c r="A86" i="40"/>
  <c r="A85" i="40"/>
  <c r="A83" i="40"/>
  <c r="A82" i="40"/>
  <c r="A81" i="40"/>
  <c r="A80" i="40"/>
  <c r="A79" i="40"/>
  <c r="A78" i="40"/>
  <c r="A77" i="40"/>
  <c r="A76" i="40"/>
  <c r="A74" i="40"/>
  <c r="A73" i="40"/>
  <c r="A72" i="40"/>
  <c r="A71" i="40"/>
  <c r="A70" i="40"/>
  <c r="A69" i="40"/>
  <c r="A68" i="40"/>
  <c r="A67" i="40"/>
  <c r="A65" i="40"/>
  <c r="A64" i="40"/>
  <c r="A63" i="40"/>
  <c r="A62" i="40"/>
  <c r="A61" i="40"/>
  <c r="A60" i="40"/>
  <c r="A59" i="40"/>
  <c r="A58" i="40"/>
  <c r="A56" i="40"/>
  <c r="A55" i="40"/>
  <c r="A54" i="40"/>
  <c r="A53" i="40"/>
  <c r="A52" i="40"/>
  <c r="A51" i="40"/>
  <c r="A50" i="40"/>
  <c r="A49" i="40"/>
  <c r="A47" i="40"/>
  <c r="A46" i="40"/>
  <c r="A45" i="40"/>
  <c r="A44" i="40"/>
  <c r="A43" i="40"/>
  <c r="A42" i="40"/>
  <c r="A41" i="40"/>
  <c r="A40" i="40"/>
  <c r="A38" i="40"/>
  <c r="A37" i="40"/>
  <c r="A36" i="40"/>
  <c r="A35" i="40"/>
  <c r="A34" i="40"/>
  <c r="A33" i="40"/>
  <c r="A32" i="40"/>
  <c r="A31" i="40"/>
  <c r="A29" i="40"/>
  <c r="A28" i="40"/>
  <c r="A27" i="40"/>
  <c r="A26" i="40"/>
  <c r="A25" i="40"/>
  <c r="A24" i="40"/>
  <c r="A23" i="40"/>
  <c r="A22" i="40"/>
  <c r="A20" i="40"/>
  <c r="A19" i="40"/>
  <c r="A18" i="40"/>
  <c r="A17" i="40"/>
  <c r="A16" i="40"/>
  <c r="A15" i="40"/>
  <c r="A14" i="40"/>
  <c r="A13" i="40"/>
  <c r="A10" i="40"/>
  <c r="A9" i="40"/>
  <c r="A8" i="40"/>
  <c r="A7" i="40"/>
  <c r="A6" i="40"/>
  <c r="A5" i="40"/>
  <c r="A4" i="40"/>
  <c r="A3" i="40"/>
  <c r="O10" i="40"/>
  <c r="N10" i="40"/>
  <c r="M10" i="40"/>
  <c r="L10" i="40"/>
  <c r="K10" i="40"/>
  <c r="J10" i="40"/>
  <c r="I10" i="40"/>
  <c r="H10" i="40"/>
  <c r="G10" i="40"/>
  <c r="F10" i="40"/>
  <c r="E10" i="40"/>
  <c r="D10" i="40"/>
  <c r="C10" i="40"/>
  <c r="B10" i="40"/>
  <c r="O9" i="40"/>
  <c r="N9" i="40"/>
  <c r="U9" i="40" s="1"/>
  <c r="M9" i="40"/>
  <c r="L9" i="40"/>
  <c r="K9" i="40"/>
  <c r="J9" i="40"/>
  <c r="I9" i="40"/>
  <c r="H9" i="40"/>
  <c r="G9" i="40"/>
  <c r="F9" i="40"/>
  <c r="E9" i="40"/>
  <c r="D9" i="40"/>
  <c r="C9" i="40"/>
  <c r="B9" i="40"/>
  <c r="O8" i="40"/>
  <c r="N8" i="40"/>
  <c r="M8" i="40"/>
  <c r="L8" i="40"/>
  <c r="K8" i="40"/>
  <c r="J8" i="40"/>
  <c r="I8" i="40"/>
  <c r="H8" i="40"/>
  <c r="G8" i="40"/>
  <c r="F8" i="40"/>
  <c r="E8" i="40"/>
  <c r="D8" i="40"/>
  <c r="C8" i="40"/>
  <c r="B8" i="40"/>
  <c r="O7" i="40"/>
  <c r="N7" i="40"/>
  <c r="M7" i="40"/>
  <c r="L7" i="40"/>
  <c r="K7" i="40"/>
  <c r="J7" i="40"/>
  <c r="I7" i="40"/>
  <c r="H7" i="40"/>
  <c r="G7" i="40"/>
  <c r="F7" i="40"/>
  <c r="E7" i="40"/>
  <c r="D7" i="40"/>
  <c r="C7" i="40"/>
  <c r="B7" i="40"/>
  <c r="O6" i="40"/>
  <c r="N6" i="40"/>
  <c r="M6" i="40"/>
  <c r="L6" i="40"/>
  <c r="K6" i="40"/>
  <c r="J6" i="40"/>
  <c r="I6" i="40"/>
  <c r="H6" i="40"/>
  <c r="G6" i="40"/>
  <c r="F6" i="40"/>
  <c r="E6" i="40"/>
  <c r="D6" i="40"/>
  <c r="C6" i="40"/>
  <c r="B6" i="40"/>
  <c r="O5" i="40"/>
  <c r="N5" i="40"/>
  <c r="M5" i="40"/>
  <c r="L5" i="40"/>
  <c r="K5" i="40"/>
  <c r="J5" i="40"/>
  <c r="I5" i="40"/>
  <c r="H5" i="40"/>
  <c r="G5" i="40"/>
  <c r="F5" i="40"/>
  <c r="E5" i="40"/>
  <c r="D5" i="40"/>
  <c r="C5" i="40"/>
  <c r="B5" i="40"/>
  <c r="O4" i="40"/>
  <c r="N4" i="40"/>
  <c r="M4" i="40"/>
  <c r="L4" i="40"/>
  <c r="K4" i="40"/>
  <c r="J4" i="40"/>
  <c r="I4" i="40"/>
  <c r="H4" i="40"/>
  <c r="G4" i="40"/>
  <c r="F4" i="40"/>
  <c r="E4" i="40"/>
  <c r="D4" i="40"/>
  <c r="C4" i="40"/>
  <c r="B4" i="40"/>
  <c r="O3" i="40"/>
  <c r="N3" i="40"/>
  <c r="M3" i="40"/>
  <c r="L3" i="40"/>
  <c r="K3" i="40"/>
  <c r="J3" i="40"/>
  <c r="I3" i="40"/>
  <c r="H3" i="40"/>
  <c r="G3" i="40"/>
  <c r="F3" i="40"/>
  <c r="E3" i="40"/>
  <c r="D3" i="40"/>
  <c r="C3" i="40"/>
  <c r="B3" i="40"/>
  <c r="AF5" i="10"/>
  <c r="AI5" i="10"/>
  <c r="AL5" i="10"/>
  <c r="AO5" i="10"/>
  <c r="AR5" i="10"/>
  <c r="AU5" i="10"/>
  <c r="AX5" i="10"/>
  <c r="AX22" i="10" s="1"/>
  <c r="AF6" i="10"/>
  <c r="AI6" i="10"/>
  <c r="AL6" i="10"/>
  <c r="AO6" i="10"/>
  <c r="AR6" i="10"/>
  <c r="AU6" i="10"/>
  <c r="AX6" i="10"/>
  <c r="AF7" i="10"/>
  <c r="AI7" i="10"/>
  <c r="AL7" i="10"/>
  <c r="AO7" i="10"/>
  <c r="AR7" i="10"/>
  <c r="AU7" i="10"/>
  <c r="AX7" i="10"/>
  <c r="AF8" i="10"/>
  <c r="AI8" i="10"/>
  <c r="AI22" i="10" s="1"/>
  <c r="AL8" i="10"/>
  <c r="AO8" i="10"/>
  <c r="AR8" i="10"/>
  <c r="AU8" i="10"/>
  <c r="AX8" i="10"/>
  <c r="AF9" i="10"/>
  <c r="AI9" i="10"/>
  <c r="AL9" i="10"/>
  <c r="AO9" i="10"/>
  <c r="AR9" i="10"/>
  <c r="AU9" i="10"/>
  <c r="AX9" i="10"/>
  <c r="AF10" i="10"/>
  <c r="AI10" i="10"/>
  <c r="AL10" i="10"/>
  <c r="AO10" i="10"/>
  <c r="AR10" i="10"/>
  <c r="AU10" i="10"/>
  <c r="AX10" i="10"/>
  <c r="AF11" i="10"/>
  <c r="AI11" i="10"/>
  <c r="AL11" i="10"/>
  <c r="AO11" i="10"/>
  <c r="AR11" i="10"/>
  <c r="AU11" i="10"/>
  <c r="AX11" i="10"/>
  <c r="AF12" i="10"/>
  <c r="AI12" i="10"/>
  <c r="AL12" i="10"/>
  <c r="AO12" i="10"/>
  <c r="AR12" i="10"/>
  <c r="AU12" i="10"/>
  <c r="AX12" i="10"/>
  <c r="AF13" i="10"/>
  <c r="AI13" i="10"/>
  <c r="AL13" i="10"/>
  <c r="AO13" i="10"/>
  <c r="AR13" i="10"/>
  <c r="AU13" i="10"/>
  <c r="AX13" i="10"/>
  <c r="AF14" i="10"/>
  <c r="AI14" i="10"/>
  <c r="AL14" i="10"/>
  <c r="AO14" i="10"/>
  <c r="AR14" i="10"/>
  <c r="AU14" i="10"/>
  <c r="AX14" i="10"/>
  <c r="AF15" i="10"/>
  <c r="AI15" i="10"/>
  <c r="AL15" i="10"/>
  <c r="AO15" i="10"/>
  <c r="AR15" i="10"/>
  <c r="AU15" i="10"/>
  <c r="AX15" i="10"/>
  <c r="AF16" i="10"/>
  <c r="AI16" i="10"/>
  <c r="AL16" i="10"/>
  <c r="AO16" i="10"/>
  <c r="AR16" i="10"/>
  <c r="AU16" i="10"/>
  <c r="AX16" i="10"/>
  <c r="AF17" i="10"/>
  <c r="AI17" i="10"/>
  <c r="AL17" i="10"/>
  <c r="AO17" i="10"/>
  <c r="AR17" i="10"/>
  <c r="AU17" i="10"/>
  <c r="AX17" i="10"/>
  <c r="AF18" i="10"/>
  <c r="AI18" i="10"/>
  <c r="AL18" i="10"/>
  <c r="AO18" i="10"/>
  <c r="AR18" i="10"/>
  <c r="AU18" i="10"/>
  <c r="AX18" i="10"/>
  <c r="AF19" i="10"/>
  <c r="AI19" i="10"/>
  <c r="AL19" i="10"/>
  <c r="AO19" i="10"/>
  <c r="AR19" i="10"/>
  <c r="AU19" i="10"/>
  <c r="AX19" i="10"/>
  <c r="AF20" i="10"/>
  <c r="AI20" i="10"/>
  <c r="AL20" i="10"/>
  <c r="AO20" i="10"/>
  <c r="AR20" i="10"/>
  <c r="AU20" i="10"/>
  <c r="AX20" i="10"/>
  <c r="AF21" i="10"/>
  <c r="AI21" i="10"/>
  <c r="AL21" i="10"/>
  <c r="AO21" i="10"/>
  <c r="AR21" i="10"/>
  <c r="AU21" i="10"/>
  <c r="AX21" i="10"/>
  <c r="AE22" i="10"/>
  <c r="AH22" i="10"/>
  <c r="AK22" i="10"/>
  <c r="AN22" i="10"/>
  <c r="AQ22" i="10"/>
  <c r="AT22" i="10"/>
  <c r="AW22" i="10"/>
  <c r="AF28" i="10"/>
  <c r="AI28" i="10"/>
  <c r="AL28" i="10"/>
  <c r="AO28" i="10"/>
  <c r="AR28" i="10"/>
  <c r="AU28" i="10"/>
  <c r="AX28" i="10"/>
  <c r="AF29" i="10"/>
  <c r="AI29" i="10"/>
  <c r="AL29" i="10"/>
  <c r="AO29" i="10"/>
  <c r="AR29" i="10"/>
  <c r="AU29" i="10"/>
  <c r="AX29" i="10"/>
  <c r="AF30" i="10"/>
  <c r="AI30" i="10"/>
  <c r="AL30" i="10"/>
  <c r="AO30" i="10"/>
  <c r="AR30" i="10"/>
  <c r="AU30" i="10"/>
  <c r="AX30" i="10"/>
  <c r="AF31" i="10"/>
  <c r="AI31" i="10"/>
  <c r="AL31" i="10"/>
  <c r="AO31" i="10"/>
  <c r="AR31" i="10"/>
  <c r="AU31" i="10"/>
  <c r="AX31" i="10"/>
  <c r="AF32" i="10"/>
  <c r="AI32" i="10"/>
  <c r="AL32" i="10"/>
  <c r="AO32" i="10"/>
  <c r="AR32" i="10"/>
  <c r="AU32" i="10"/>
  <c r="AX32" i="10"/>
  <c r="AF33" i="10"/>
  <c r="AI33" i="10"/>
  <c r="AL33" i="10"/>
  <c r="AO33" i="10"/>
  <c r="AR33" i="10"/>
  <c r="AU33" i="10"/>
  <c r="AX33" i="10"/>
  <c r="AF34" i="10"/>
  <c r="AI34" i="10"/>
  <c r="AL34" i="10"/>
  <c r="AO34" i="10"/>
  <c r="AR34" i="10"/>
  <c r="AU34" i="10"/>
  <c r="AX34" i="10"/>
  <c r="AF35" i="10"/>
  <c r="AI35" i="10"/>
  <c r="AL35" i="10"/>
  <c r="AO35" i="10"/>
  <c r="AR35" i="10"/>
  <c r="AU35" i="10"/>
  <c r="AX35" i="10"/>
  <c r="AF36" i="10"/>
  <c r="AI36" i="10"/>
  <c r="AL36" i="10"/>
  <c r="AO36" i="10"/>
  <c r="AR36" i="10"/>
  <c r="AU36" i="10"/>
  <c r="AX36" i="10"/>
  <c r="AF37" i="10"/>
  <c r="AI37" i="10"/>
  <c r="AL37" i="10"/>
  <c r="AO37" i="10"/>
  <c r="AR37" i="10"/>
  <c r="AU37" i="10"/>
  <c r="AX37" i="10"/>
  <c r="AF38" i="10"/>
  <c r="AI38" i="10"/>
  <c r="AL38" i="10"/>
  <c r="AO38" i="10"/>
  <c r="AR38" i="10"/>
  <c r="AU38" i="10"/>
  <c r="AX38" i="10"/>
  <c r="AF39" i="10"/>
  <c r="AI39" i="10"/>
  <c r="AL39" i="10"/>
  <c r="AO39" i="10"/>
  <c r="AR39" i="10"/>
  <c r="AU39" i="10"/>
  <c r="AX39" i="10"/>
  <c r="AF40" i="10"/>
  <c r="AI40" i="10"/>
  <c r="AL40" i="10"/>
  <c r="AO40" i="10"/>
  <c r="AR40" i="10"/>
  <c r="AU40" i="10"/>
  <c r="AX40" i="10"/>
  <c r="AF41" i="10"/>
  <c r="AI41" i="10"/>
  <c r="AL41" i="10"/>
  <c r="AO41" i="10"/>
  <c r="AR41" i="10"/>
  <c r="AU41" i="10"/>
  <c r="AX41" i="10"/>
  <c r="AF42" i="10"/>
  <c r="AI42" i="10"/>
  <c r="AL42" i="10"/>
  <c r="AO42" i="10"/>
  <c r="AR42" i="10"/>
  <c r="AU42" i="10"/>
  <c r="AX42" i="10"/>
  <c r="AF43" i="10"/>
  <c r="AI43" i="10"/>
  <c r="AL43" i="10"/>
  <c r="AO43" i="10"/>
  <c r="AR43" i="10"/>
  <c r="AU43" i="10"/>
  <c r="AX43" i="10"/>
  <c r="AF44" i="10"/>
  <c r="AI44" i="10"/>
  <c r="AL44" i="10"/>
  <c r="AO44" i="10"/>
  <c r="AR44" i="10"/>
  <c r="AU44" i="10"/>
  <c r="AX44" i="10"/>
  <c r="AO45" i="10"/>
  <c r="AX45" i="10"/>
  <c r="AF51" i="10"/>
  <c r="AI51" i="10"/>
  <c r="AL51" i="10"/>
  <c r="AO51" i="10"/>
  <c r="AR51" i="10"/>
  <c r="AU51" i="10"/>
  <c r="AX51" i="10"/>
  <c r="AF52" i="10"/>
  <c r="AI52" i="10"/>
  <c r="AL52" i="10"/>
  <c r="AO52" i="10"/>
  <c r="AR52" i="10"/>
  <c r="AU52" i="10"/>
  <c r="AX52" i="10"/>
  <c r="AF53" i="10"/>
  <c r="AI53" i="10"/>
  <c r="AL53" i="10"/>
  <c r="AO53" i="10"/>
  <c r="AR53" i="10"/>
  <c r="AU53" i="10"/>
  <c r="AX53" i="10"/>
  <c r="AF54" i="10"/>
  <c r="AI54" i="10"/>
  <c r="AL54" i="10"/>
  <c r="AO54" i="10"/>
  <c r="AR54" i="10"/>
  <c r="AU54" i="10"/>
  <c r="AX54" i="10"/>
  <c r="AF55" i="10"/>
  <c r="AI55" i="10"/>
  <c r="AL55" i="10"/>
  <c r="AO55" i="10"/>
  <c r="AR55" i="10"/>
  <c r="AU55" i="10"/>
  <c r="AX55" i="10"/>
  <c r="AF56" i="10"/>
  <c r="AI56" i="10"/>
  <c r="AL56" i="10"/>
  <c r="AO56" i="10"/>
  <c r="AR56" i="10"/>
  <c r="AU56" i="10"/>
  <c r="AX56" i="10"/>
  <c r="AF57" i="10"/>
  <c r="AI57" i="10"/>
  <c r="AL57" i="10"/>
  <c r="AO57" i="10"/>
  <c r="AR57" i="10"/>
  <c r="AU57" i="10"/>
  <c r="AX57" i="10"/>
  <c r="AF58" i="10"/>
  <c r="AI58" i="10"/>
  <c r="AL58" i="10"/>
  <c r="AO58" i="10"/>
  <c r="AR58" i="10"/>
  <c r="AU58" i="10"/>
  <c r="AX58" i="10"/>
  <c r="AF59" i="10"/>
  <c r="AI59" i="10"/>
  <c r="AL59" i="10"/>
  <c r="AO59" i="10"/>
  <c r="AR59" i="10"/>
  <c r="AU59" i="10"/>
  <c r="AX59" i="10"/>
  <c r="AF60" i="10"/>
  <c r="AI60" i="10"/>
  <c r="AL60" i="10"/>
  <c r="AO60" i="10"/>
  <c r="AR60" i="10"/>
  <c r="AU60" i="10"/>
  <c r="AX60" i="10"/>
  <c r="AF61" i="10"/>
  <c r="AI61" i="10"/>
  <c r="AL61" i="10"/>
  <c r="AO61" i="10"/>
  <c r="AR61" i="10"/>
  <c r="AU61" i="10"/>
  <c r="AX61" i="10"/>
  <c r="AF62" i="10"/>
  <c r="AI62" i="10"/>
  <c r="AL62" i="10"/>
  <c r="AO62" i="10"/>
  <c r="AR62" i="10"/>
  <c r="AU62" i="10"/>
  <c r="AX62" i="10"/>
  <c r="AF63" i="10"/>
  <c r="AI63" i="10"/>
  <c r="AL63" i="10"/>
  <c r="AO63" i="10"/>
  <c r="AR63" i="10"/>
  <c r="AU63" i="10"/>
  <c r="AX63" i="10"/>
  <c r="AF64" i="10"/>
  <c r="AI64" i="10"/>
  <c r="AL64" i="10"/>
  <c r="AO64" i="10"/>
  <c r="AR64" i="10"/>
  <c r="AU64" i="10"/>
  <c r="AX64" i="10"/>
  <c r="AF65" i="10"/>
  <c r="AI65" i="10"/>
  <c r="AL65" i="10"/>
  <c r="AO65" i="10"/>
  <c r="AR65" i="10"/>
  <c r="AU65" i="10"/>
  <c r="AX65" i="10"/>
  <c r="AF66" i="10"/>
  <c r="AI66" i="10"/>
  <c r="AL66" i="10"/>
  <c r="AO66" i="10"/>
  <c r="AR66" i="10"/>
  <c r="AU66" i="10"/>
  <c r="AX66" i="10"/>
  <c r="AF67" i="10"/>
  <c r="AI67" i="10"/>
  <c r="AL67" i="10"/>
  <c r="AO67" i="10"/>
  <c r="AR67" i="10"/>
  <c r="AU67" i="10"/>
  <c r="AX67" i="10"/>
  <c r="AE68" i="10"/>
  <c r="AH68" i="10"/>
  <c r="AK68" i="10"/>
  <c r="AN68" i="10"/>
  <c r="AQ68" i="10"/>
  <c r="AT68" i="10"/>
  <c r="AW68" i="10"/>
  <c r="AF74" i="10"/>
  <c r="AI74" i="10"/>
  <c r="AL74" i="10"/>
  <c r="AO74" i="10"/>
  <c r="AR74" i="10"/>
  <c r="AU74" i="10"/>
  <c r="AX74" i="10"/>
  <c r="AF75" i="10"/>
  <c r="AI75" i="10"/>
  <c r="AL75" i="10"/>
  <c r="AO75" i="10"/>
  <c r="AR75" i="10"/>
  <c r="AU75" i="10"/>
  <c r="AX75" i="10"/>
  <c r="AF76" i="10"/>
  <c r="AI76" i="10"/>
  <c r="AL76" i="10"/>
  <c r="AO76" i="10"/>
  <c r="AR76" i="10"/>
  <c r="AU76" i="10"/>
  <c r="AX76" i="10"/>
  <c r="AF77" i="10"/>
  <c r="AI77" i="10"/>
  <c r="AL77" i="10"/>
  <c r="AO77" i="10"/>
  <c r="AR77" i="10"/>
  <c r="AU77" i="10"/>
  <c r="AX77" i="10"/>
  <c r="AF78" i="10"/>
  <c r="AI78" i="10"/>
  <c r="AL78" i="10"/>
  <c r="AO78" i="10"/>
  <c r="AR78" i="10"/>
  <c r="AU78" i="10"/>
  <c r="AX78" i="10"/>
  <c r="AF79" i="10"/>
  <c r="AI79" i="10"/>
  <c r="AL79" i="10"/>
  <c r="AO79" i="10"/>
  <c r="AR79" i="10"/>
  <c r="AU79" i="10"/>
  <c r="AX79" i="10"/>
  <c r="AF80" i="10"/>
  <c r="AI80" i="10"/>
  <c r="AL80" i="10"/>
  <c r="AO80" i="10"/>
  <c r="AR80" i="10"/>
  <c r="AU80" i="10"/>
  <c r="AX80" i="10"/>
  <c r="AF81" i="10"/>
  <c r="AI81" i="10"/>
  <c r="AL81" i="10"/>
  <c r="AO81" i="10"/>
  <c r="AR81" i="10"/>
  <c r="AU81" i="10"/>
  <c r="AX81" i="10"/>
  <c r="AF82" i="10"/>
  <c r="AI82" i="10"/>
  <c r="AL82" i="10"/>
  <c r="AO82" i="10"/>
  <c r="AR82" i="10"/>
  <c r="AU82" i="10"/>
  <c r="AX82" i="10"/>
  <c r="AF83" i="10"/>
  <c r="AI83" i="10"/>
  <c r="AL83" i="10"/>
  <c r="AO83" i="10"/>
  <c r="AR83" i="10"/>
  <c r="AU83" i="10"/>
  <c r="AX83" i="10"/>
  <c r="AF84" i="10"/>
  <c r="AI84" i="10"/>
  <c r="AL84" i="10"/>
  <c r="AO84" i="10"/>
  <c r="AR84" i="10"/>
  <c r="AU84" i="10"/>
  <c r="AX84" i="10"/>
  <c r="AF85" i="10"/>
  <c r="AI85" i="10"/>
  <c r="AL85" i="10"/>
  <c r="AO85" i="10"/>
  <c r="AR85" i="10"/>
  <c r="AU85" i="10"/>
  <c r="AX85" i="10"/>
  <c r="AF86" i="10"/>
  <c r="AI86" i="10"/>
  <c r="AL86" i="10"/>
  <c r="AO86" i="10"/>
  <c r="AR86" i="10"/>
  <c r="AU86" i="10"/>
  <c r="AX86" i="10"/>
  <c r="AF87" i="10"/>
  <c r="AI87" i="10"/>
  <c r="AL87" i="10"/>
  <c r="AO87" i="10"/>
  <c r="AR87" i="10"/>
  <c r="AU87" i="10"/>
  <c r="AX87" i="10"/>
  <c r="AF88" i="10"/>
  <c r="AI88" i="10"/>
  <c r="AL88" i="10"/>
  <c r="AO88" i="10"/>
  <c r="AR88" i="10"/>
  <c r="AU88" i="10"/>
  <c r="AX88" i="10"/>
  <c r="AF89" i="10"/>
  <c r="AI89" i="10"/>
  <c r="AL89" i="10"/>
  <c r="AO89" i="10"/>
  <c r="AR89" i="10"/>
  <c r="AU89" i="10"/>
  <c r="AX89" i="10"/>
  <c r="AF90" i="10"/>
  <c r="AI90" i="10"/>
  <c r="AL90" i="10"/>
  <c r="AO90" i="10"/>
  <c r="AR90" i="10"/>
  <c r="AU90" i="10"/>
  <c r="AX90" i="10"/>
  <c r="AE91" i="10"/>
  <c r="AH91" i="10"/>
  <c r="AI91" i="10"/>
  <c r="AK91" i="10"/>
  <c r="AN91" i="10"/>
  <c r="AO91" i="10"/>
  <c r="AQ91" i="10"/>
  <c r="AT91" i="10"/>
  <c r="AU91" i="10"/>
  <c r="AW91" i="10"/>
  <c r="AF97" i="10"/>
  <c r="AI97" i="10"/>
  <c r="AL97" i="10"/>
  <c r="AO97" i="10"/>
  <c r="AR97" i="10"/>
  <c r="AU97" i="10"/>
  <c r="AX97" i="10"/>
  <c r="AF98" i="10"/>
  <c r="AF114" i="10" s="1"/>
  <c r="AI98" i="10"/>
  <c r="AL98" i="10"/>
  <c r="AO98" i="10"/>
  <c r="AR98" i="10"/>
  <c r="AR114" i="10" s="1"/>
  <c r="AU98" i="10"/>
  <c r="AX98" i="10"/>
  <c r="AF99" i="10"/>
  <c r="AI99" i="10"/>
  <c r="AL99" i="10"/>
  <c r="AO99" i="10"/>
  <c r="AR99" i="10"/>
  <c r="AU99" i="10"/>
  <c r="AX99" i="10"/>
  <c r="AF100" i="10"/>
  <c r="AI100" i="10"/>
  <c r="AL100" i="10"/>
  <c r="AO100" i="10"/>
  <c r="AR100" i="10"/>
  <c r="AU100" i="10"/>
  <c r="AX100" i="10"/>
  <c r="AF101" i="10"/>
  <c r="AI101" i="10"/>
  <c r="AL101" i="10"/>
  <c r="AO101" i="10"/>
  <c r="AR101" i="10"/>
  <c r="AU101" i="10"/>
  <c r="AX101" i="10"/>
  <c r="AF102" i="10"/>
  <c r="AI102" i="10"/>
  <c r="AL102" i="10"/>
  <c r="AO102" i="10"/>
  <c r="AR102" i="10"/>
  <c r="AU102" i="10"/>
  <c r="AX102" i="10"/>
  <c r="AF103" i="10"/>
  <c r="AI103" i="10"/>
  <c r="AL103" i="10"/>
  <c r="AO103" i="10"/>
  <c r="AR103" i="10"/>
  <c r="AU103" i="10"/>
  <c r="AX103" i="10"/>
  <c r="AF104" i="10"/>
  <c r="AI104" i="10"/>
  <c r="AL104" i="10"/>
  <c r="AO104" i="10"/>
  <c r="AR104" i="10"/>
  <c r="AU104" i="10"/>
  <c r="AX104" i="10"/>
  <c r="AF105" i="10"/>
  <c r="AI105" i="10"/>
  <c r="AL105" i="10"/>
  <c r="AO105" i="10"/>
  <c r="AR105" i="10"/>
  <c r="AU105" i="10"/>
  <c r="AX105" i="10"/>
  <c r="AF106" i="10"/>
  <c r="AI106" i="10"/>
  <c r="AL106" i="10"/>
  <c r="AO106" i="10"/>
  <c r="AR106" i="10"/>
  <c r="AU106" i="10"/>
  <c r="AX106" i="10"/>
  <c r="AF107" i="10"/>
  <c r="AI107" i="10"/>
  <c r="AL107" i="10"/>
  <c r="AO107" i="10"/>
  <c r="AR107" i="10"/>
  <c r="AU107" i="10"/>
  <c r="AX107" i="10"/>
  <c r="AF108" i="10"/>
  <c r="AI108" i="10"/>
  <c r="AL108" i="10"/>
  <c r="AO108" i="10"/>
  <c r="AR108" i="10"/>
  <c r="AU108" i="10"/>
  <c r="AX108" i="10"/>
  <c r="AF109" i="10"/>
  <c r="AI109" i="10"/>
  <c r="AL109" i="10"/>
  <c r="AO109" i="10"/>
  <c r="AR109" i="10"/>
  <c r="AU109" i="10"/>
  <c r="AX109" i="10"/>
  <c r="AF110" i="10"/>
  <c r="AI110" i="10"/>
  <c r="AL110" i="10"/>
  <c r="AO110" i="10"/>
  <c r="AR110" i="10"/>
  <c r="AU110" i="10"/>
  <c r="AX110" i="10"/>
  <c r="AF111" i="10"/>
  <c r="AI111" i="10"/>
  <c r="AL111" i="10"/>
  <c r="AO111" i="10"/>
  <c r="AR111" i="10"/>
  <c r="AU111" i="10"/>
  <c r="AX111" i="10"/>
  <c r="AF112" i="10"/>
  <c r="AI112" i="10"/>
  <c r="AL112" i="10"/>
  <c r="AO112" i="10"/>
  <c r="AR112" i="10"/>
  <c r="AU112" i="10"/>
  <c r="AX112" i="10"/>
  <c r="AF113" i="10"/>
  <c r="AI113" i="10"/>
  <c r="AL113" i="10"/>
  <c r="AO113" i="10"/>
  <c r="AR113" i="10"/>
  <c r="AU113" i="10"/>
  <c r="AX113" i="10"/>
  <c r="AE114" i="10"/>
  <c r="AH114" i="10"/>
  <c r="AI114" i="10"/>
  <c r="AK114" i="10"/>
  <c r="AN114" i="10"/>
  <c r="AO114" i="10"/>
  <c r="AQ114" i="10"/>
  <c r="AT114" i="10"/>
  <c r="AU114" i="10"/>
  <c r="AW114" i="10"/>
  <c r="AF120" i="10"/>
  <c r="AI120" i="10"/>
  <c r="AL120" i="10"/>
  <c r="AO120" i="10"/>
  <c r="AR120" i="10"/>
  <c r="AU120" i="10"/>
  <c r="AX120" i="10"/>
  <c r="AF121" i="10"/>
  <c r="AI121" i="10"/>
  <c r="AL121" i="10"/>
  <c r="AO121" i="10"/>
  <c r="AR121" i="10"/>
  <c r="AU121" i="10"/>
  <c r="AX121" i="10"/>
  <c r="AF122" i="10"/>
  <c r="AI122" i="10"/>
  <c r="AL122" i="10"/>
  <c r="AO122" i="10"/>
  <c r="AR122" i="10"/>
  <c r="AU122" i="10"/>
  <c r="AX122" i="10"/>
  <c r="AF123" i="10"/>
  <c r="AI123" i="10"/>
  <c r="AL123" i="10"/>
  <c r="AO123" i="10"/>
  <c r="AR123" i="10"/>
  <c r="AU123" i="10"/>
  <c r="AX123" i="10"/>
  <c r="AF124" i="10"/>
  <c r="AI124" i="10"/>
  <c r="AL124" i="10"/>
  <c r="AO124" i="10"/>
  <c r="AR124" i="10"/>
  <c r="AU124" i="10"/>
  <c r="AX124" i="10"/>
  <c r="AF125" i="10"/>
  <c r="AI125" i="10"/>
  <c r="AL125" i="10"/>
  <c r="AO125" i="10"/>
  <c r="AR125" i="10"/>
  <c r="AU125" i="10"/>
  <c r="AX125" i="10"/>
  <c r="AF126" i="10"/>
  <c r="AI126" i="10"/>
  <c r="AL126" i="10"/>
  <c r="AO126" i="10"/>
  <c r="AR126" i="10"/>
  <c r="AU126" i="10"/>
  <c r="AX126" i="10"/>
  <c r="AF127" i="10"/>
  <c r="AI127" i="10"/>
  <c r="AL127" i="10"/>
  <c r="AO127" i="10"/>
  <c r="AR127" i="10"/>
  <c r="AU127" i="10"/>
  <c r="AX127" i="10"/>
  <c r="AF128" i="10"/>
  <c r="AI128" i="10"/>
  <c r="AL128" i="10"/>
  <c r="AO128" i="10"/>
  <c r="AR128" i="10"/>
  <c r="AU128" i="10"/>
  <c r="AX128" i="10"/>
  <c r="AF129" i="10"/>
  <c r="AI129" i="10"/>
  <c r="AL129" i="10"/>
  <c r="AO129" i="10"/>
  <c r="AR129" i="10"/>
  <c r="AU129" i="10"/>
  <c r="AX129" i="10"/>
  <c r="AF130" i="10"/>
  <c r="AI130" i="10"/>
  <c r="AL130" i="10"/>
  <c r="AO130" i="10"/>
  <c r="AR130" i="10"/>
  <c r="AU130" i="10"/>
  <c r="AX130" i="10"/>
  <c r="AF131" i="10"/>
  <c r="AF137" i="10" s="1"/>
  <c r="AI131" i="10"/>
  <c r="AL131" i="10"/>
  <c r="AO131" i="10"/>
  <c r="AR131" i="10"/>
  <c r="AU131" i="10"/>
  <c r="AX131" i="10"/>
  <c r="AF132" i="10"/>
  <c r="AI132" i="10"/>
  <c r="AL132" i="10"/>
  <c r="AO132" i="10"/>
  <c r="AR132" i="10"/>
  <c r="AU132" i="10"/>
  <c r="AX132" i="10"/>
  <c r="AF133" i="10"/>
  <c r="AI133" i="10"/>
  <c r="AL133" i="10"/>
  <c r="AO133" i="10"/>
  <c r="AR133" i="10"/>
  <c r="AU133" i="10"/>
  <c r="AX133" i="10"/>
  <c r="AF134" i="10"/>
  <c r="AI134" i="10"/>
  <c r="AL134" i="10"/>
  <c r="AO134" i="10"/>
  <c r="AR134" i="10"/>
  <c r="AU134" i="10"/>
  <c r="AX134" i="10"/>
  <c r="AF135" i="10"/>
  <c r="AI135" i="10"/>
  <c r="AL135" i="10"/>
  <c r="AO135" i="10"/>
  <c r="AR135" i="10"/>
  <c r="AU135" i="10"/>
  <c r="AX135" i="10"/>
  <c r="AF136" i="10"/>
  <c r="AI136" i="10"/>
  <c r="AL136" i="10"/>
  <c r="AO136" i="10"/>
  <c r="AR136" i="10"/>
  <c r="AU136" i="10"/>
  <c r="AX136" i="10"/>
  <c r="AE137" i="10"/>
  <c r="AH137" i="10"/>
  <c r="AK137" i="10"/>
  <c r="AL137" i="10"/>
  <c r="AN137" i="10"/>
  <c r="AQ137" i="10"/>
  <c r="AR137" i="10"/>
  <c r="AT137" i="10"/>
  <c r="AW137" i="10"/>
  <c r="AX137" i="10"/>
  <c r="AF143" i="10"/>
  <c r="AI143" i="10"/>
  <c r="AL143" i="10"/>
  <c r="AO143" i="10"/>
  <c r="AR143" i="10"/>
  <c r="AU143" i="10"/>
  <c r="AX143" i="10"/>
  <c r="AF144" i="10"/>
  <c r="AI144" i="10"/>
  <c r="AL144" i="10"/>
  <c r="AO144" i="10"/>
  <c r="AR144" i="10"/>
  <c r="AU144" i="10"/>
  <c r="AX144" i="10"/>
  <c r="AF145" i="10"/>
  <c r="AI145" i="10"/>
  <c r="AL145" i="10"/>
  <c r="AO145" i="10"/>
  <c r="AR145" i="10"/>
  <c r="AU145" i="10"/>
  <c r="AX145" i="10"/>
  <c r="AF146" i="10"/>
  <c r="AI146" i="10"/>
  <c r="AL146" i="10"/>
  <c r="AO146" i="10"/>
  <c r="AR146" i="10"/>
  <c r="AU146" i="10"/>
  <c r="AX146" i="10"/>
  <c r="AF147" i="10"/>
  <c r="AI147" i="10"/>
  <c r="AL147" i="10"/>
  <c r="AO147" i="10"/>
  <c r="AR147" i="10"/>
  <c r="AU147" i="10"/>
  <c r="AX147" i="10"/>
  <c r="AF148" i="10"/>
  <c r="AI148" i="10"/>
  <c r="AL148" i="10"/>
  <c r="AO148" i="10"/>
  <c r="AR148" i="10"/>
  <c r="AU148" i="10"/>
  <c r="AX148" i="10"/>
  <c r="AF149" i="10"/>
  <c r="AI149" i="10"/>
  <c r="AL149" i="10"/>
  <c r="AO149" i="10"/>
  <c r="AR149" i="10"/>
  <c r="AU149" i="10"/>
  <c r="AX149" i="10"/>
  <c r="AF150" i="10"/>
  <c r="AI150" i="10"/>
  <c r="AL150" i="10"/>
  <c r="AO150" i="10"/>
  <c r="AR150" i="10"/>
  <c r="AU150" i="10"/>
  <c r="AX150" i="10"/>
  <c r="AF151" i="10"/>
  <c r="AI151" i="10"/>
  <c r="AL151" i="10"/>
  <c r="AO151" i="10"/>
  <c r="AR151" i="10"/>
  <c r="AU151" i="10"/>
  <c r="AX151" i="10"/>
  <c r="AF152" i="10"/>
  <c r="AI152" i="10"/>
  <c r="AL152" i="10"/>
  <c r="AO152" i="10"/>
  <c r="AR152" i="10"/>
  <c r="AU152" i="10"/>
  <c r="AX152" i="10"/>
  <c r="AF153" i="10"/>
  <c r="AI153" i="10"/>
  <c r="AL153" i="10"/>
  <c r="AO153" i="10"/>
  <c r="AR153" i="10"/>
  <c r="AU153" i="10"/>
  <c r="AX153" i="10"/>
  <c r="AF154" i="10"/>
  <c r="AI154" i="10"/>
  <c r="AL154" i="10"/>
  <c r="AO154" i="10"/>
  <c r="AR154" i="10"/>
  <c r="AU154" i="10"/>
  <c r="AX154" i="10"/>
  <c r="AF155" i="10"/>
  <c r="AI155" i="10"/>
  <c r="AL155" i="10"/>
  <c r="AO155" i="10"/>
  <c r="AR155" i="10"/>
  <c r="AU155" i="10"/>
  <c r="AX155" i="10"/>
  <c r="AF156" i="10"/>
  <c r="AI156" i="10"/>
  <c r="AL156" i="10"/>
  <c r="AO156" i="10"/>
  <c r="AR156" i="10"/>
  <c r="AU156" i="10"/>
  <c r="AX156" i="10"/>
  <c r="AF157" i="10"/>
  <c r="AI157" i="10"/>
  <c r="AL157" i="10"/>
  <c r="AO157" i="10"/>
  <c r="AR157" i="10"/>
  <c r="AU157" i="10"/>
  <c r="AX157" i="10"/>
  <c r="AF158" i="10"/>
  <c r="AI158" i="10"/>
  <c r="AL158" i="10"/>
  <c r="AO158" i="10"/>
  <c r="AR158" i="10"/>
  <c r="AU158" i="10"/>
  <c r="AX158" i="10"/>
  <c r="AF159" i="10"/>
  <c r="AI159" i="10"/>
  <c r="AL159" i="10"/>
  <c r="AO159" i="10"/>
  <c r="AR159" i="10"/>
  <c r="AU159" i="10"/>
  <c r="AX159" i="10"/>
  <c r="AE160" i="10"/>
  <c r="AF160" i="10"/>
  <c r="AH160" i="10"/>
  <c r="AK160" i="10"/>
  <c r="AN160" i="10"/>
  <c r="AQ160" i="10"/>
  <c r="AT160" i="10"/>
  <c r="AW160" i="10"/>
  <c r="AF166" i="10"/>
  <c r="AI166" i="10"/>
  <c r="AL166" i="10"/>
  <c r="AO166" i="10"/>
  <c r="AR166" i="10"/>
  <c r="AU166" i="10"/>
  <c r="AX166" i="10"/>
  <c r="AF167" i="10"/>
  <c r="AI167" i="10"/>
  <c r="AL167" i="10"/>
  <c r="AO167" i="10"/>
  <c r="AR167" i="10"/>
  <c r="AU167" i="10"/>
  <c r="AX167" i="10"/>
  <c r="AF168" i="10"/>
  <c r="AI168" i="10"/>
  <c r="AL168" i="10"/>
  <c r="AO168" i="10"/>
  <c r="AR168" i="10"/>
  <c r="AU168" i="10"/>
  <c r="AX168" i="10"/>
  <c r="AF169" i="10"/>
  <c r="AI169" i="10"/>
  <c r="AL169" i="10"/>
  <c r="AO169" i="10"/>
  <c r="AR169" i="10"/>
  <c r="AU169" i="10"/>
  <c r="AX169" i="10"/>
  <c r="AF170" i="10"/>
  <c r="AI170" i="10"/>
  <c r="AL170" i="10"/>
  <c r="AO170" i="10"/>
  <c r="AR170" i="10"/>
  <c r="AU170" i="10"/>
  <c r="AX170" i="10"/>
  <c r="AF171" i="10"/>
  <c r="AI171" i="10"/>
  <c r="AL171" i="10"/>
  <c r="AO171" i="10"/>
  <c r="AR171" i="10"/>
  <c r="AU171" i="10"/>
  <c r="AX171" i="10"/>
  <c r="AF172" i="10"/>
  <c r="AI172" i="10"/>
  <c r="AL172" i="10"/>
  <c r="AO172" i="10"/>
  <c r="AR172" i="10"/>
  <c r="AU172" i="10"/>
  <c r="AX172" i="10"/>
  <c r="AF173" i="10"/>
  <c r="AI173" i="10"/>
  <c r="AL173" i="10"/>
  <c r="AO173" i="10"/>
  <c r="AR173" i="10"/>
  <c r="AU173" i="10"/>
  <c r="AX173" i="10"/>
  <c r="AF174" i="10"/>
  <c r="AI174" i="10"/>
  <c r="AL174" i="10"/>
  <c r="AO174" i="10"/>
  <c r="AR174" i="10"/>
  <c r="AU174" i="10"/>
  <c r="AX174" i="10"/>
  <c r="AF175" i="10"/>
  <c r="AI175" i="10"/>
  <c r="AL175" i="10"/>
  <c r="AO175" i="10"/>
  <c r="AR175" i="10"/>
  <c r="AU175" i="10"/>
  <c r="AX175" i="10"/>
  <c r="AF176" i="10"/>
  <c r="AI176" i="10"/>
  <c r="AL176" i="10"/>
  <c r="AO176" i="10"/>
  <c r="AR176" i="10"/>
  <c r="AU176" i="10"/>
  <c r="AX176" i="10"/>
  <c r="AF177" i="10"/>
  <c r="AI177" i="10"/>
  <c r="AL177" i="10"/>
  <c r="AO177" i="10"/>
  <c r="AR177" i="10"/>
  <c r="AU177" i="10"/>
  <c r="AX177" i="10"/>
  <c r="AF178" i="10"/>
  <c r="AI178" i="10"/>
  <c r="AL178" i="10"/>
  <c r="AO178" i="10"/>
  <c r="AR178" i="10"/>
  <c r="AU178" i="10"/>
  <c r="AX178" i="10"/>
  <c r="AF179" i="10"/>
  <c r="AI179" i="10"/>
  <c r="AL179" i="10"/>
  <c r="AO179" i="10"/>
  <c r="AR179" i="10"/>
  <c r="AU179" i="10"/>
  <c r="AX179" i="10"/>
  <c r="AF180" i="10"/>
  <c r="AI180" i="10"/>
  <c r="AL180" i="10"/>
  <c r="AO180" i="10"/>
  <c r="AR180" i="10"/>
  <c r="AU180" i="10"/>
  <c r="AX180" i="10"/>
  <c r="AF181" i="10"/>
  <c r="AI181" i="10"/>
  <c r="AL181" i="10"/>
  <c r="AO181" i="10"/>
  <c r="AR181" i="10"/>
  <c r="AU181" i="10"/>
  <c r="AX181" i="10"/>
  <c r="AF182" i="10"/>
  <c r="AI182" i="10"/>
  <c r="AL182" i="10"/>
  <c r="AO182" i="10"/>
  <c r="AR182" i="10"/>
  <c r="AU182" i="10"/>
  <c r="AX182" i="10"/>
  <c r="AE183" i="10"/>
  <c r="AH183" i="10"/>
  <c r="AK183" i="10"/>
  <c r="AN183" i="10"/>
  <c r="AQ183" i="10"/>
  <c r="AT183" i="10"/>
  <c r="AW183" i="10"/>
  <c r="AF189" i="10"/>
  <c r="AI189" i="10"/>
  <c r="AL189" i="10"/>
  <c r="AO189" i="10"/>
  <c r="AR189" i="10"/>
  <c r="AU189" i="10"/>
  <c r="AX189" i="10"/>
  <c r="AF190" i="10"/>
  <c r="AI190" i="10"/>
  <c r="AL190" i="10"/>
  <c r="AO190" i="10"/>
  <c r="AR190" i="10"/>
  <c r="AU190" i="10"/>
  <c r="AX190" i="10"/>
  <c r="AF191" i="10"/>
  <c r="AI191" i="10"/>
  <c r="AL191" i="10"/>
  <c r="AO191" i="10"/>
  <c r="AR191" i="10"/>
  <c r="AU191" i="10"/>
  <c r="AX191" i="10"/>
  <c r="AF192" i="10"/>
  <c r="AI192" i="10"/>
  <c r="AL192" i="10"/>
  <c r="AO192" i="10"/>
  <c r="AR192" i="10"/>
  <c r="AU192" i="10"/>
  <c r="AX192" i="10"/>
  <c r="AF193" i="10"/>
  <c r="AI193" i="10"/>
  <c r="AL193" i="10"/>
  <c r="AO193" i="10"/>
  <c r="AR193" i="10"/>
  <c r="AU193" i="10"/>
  <c r="AX193" i="10"/>
  <c r="AF194" i="10"/>
  <c r="AI194" i="10"/>
  <c r="AL194" i="10"/>
  <c r="AO194" i="10"/>
  <c r="AR194" i="10"/>
  <c r="AU194" i="10"/>
  <c r="AX194" i="10"/>
  <c r="AF195" i="10"/>
  <c r="AI195" i="10"/>
  <c r="AL195" i="10"/>
  <c r="AO195" i="10"/>
  <c r="AR195" i="10"/>
  <c r="AU195" i="10"/>
  <c r="AX195" i="10"/>
  <c r="AF196" i="10"/>
  <c r="AI196" i="10"/>
  <c r="AL196" i="10"/>
  <c r="AO196" i="10"/>
  <c r="AR196" i="10"/>
  <c r="AU196" i="10"/>
  <c r="AX196" i="10"/>
  <c r="AF197" i="10"/>
  <c r="AI197" i="10"/>
  <c r="AL197" i="10"/>
  <c r="AO197" i="10"/>
  <c r="AR197" i="10"/>
  <c r="AU197" i="10"/>
  <c r="AX197" i="10"/>
  <c r="AF198" i="10"/>
  <c r="AI198" i="10"/>
  <c r="AL198" i="10"/>
  <c r="AO198" i="10"/>
  <c r="AR198" i="10"/>
  <c r="AU198" i="10"/>
  <c r="AX198" i="10"/>
  <c r="AF199" i="10"/>
  <c r="AI199" i="10"/>
  <c r="AL199" i="10"/>
  <c r="AO199" i="10"/>
  <c r="AR199" i="10"/>
  <c r="AU199" i="10"/>
  <c r="AX199" i="10"/>
  <c r="AF200" i="10"/>
  <c r="AI200" i="10"/>
  <c r="AL200" i="10"/>
  <c r="AO200" i="10"/>
  <c r="AR200" i="10"/>
  <c r="AU200" i="10"/>
  <c r="AX200" i="10"/>
  <c r="AF201" i="10"/>
  <c r="AI201" i="10"/>
  <c r="AL201" i="10"/>
  <c r="AO201" i="10"/>
  <c r="AR201" i="10"/>
  <c r="AU201" i="10"/>
  <c r="AX201" i="10"/>
  <c r="AF202" i="10"/>
  <c r="AI202" i="10"/>
  <c r="AL202" i="10"/>
  <c r="AO202" i="10"/>
  <c r="AR202" i="10"/>
  <c r="AU202" i="10"/>
  <c r="AX202" i="10"/>
  <c r="AF203" i="10"/>
  <c r="AI203" i="10"/>
  <c r="AL203" i="10"/>
  <c r="AO203" i="10"/>
  <c r="AR203" i="10"/>
  <c r="AU203" i="10"/>
  <c r="AX203" i="10"/>
  <c r="AF204" i="10"/>
  <c r="AI204" i="10"/>
  <c r="AL204" i="10"/>
  <c r="AO204" i="10"/>
  <c r="AR204" i="10"/>
  <c r="AU204" i="10"/>
  <c r="AX204" i="10"/>
  <c r="AF205" i="10"/>
  <c r="AI205" i="10"/>
  <c r="AL205" i="10"/>
  <c r="AO205" i="10"/>
  <c r="AR205" i="10"/>
  <c r="AU205" i="10"/>
  <c r="AX205" i="10"/>
  <c r="AE206" i="10"/>
  <c r="AH206" i="10"/>
  <c r="AI206" i="10"/>
  <c r="AK206" i="10"/>
  <c r="AN206" i="10"/>
  <c r="AQ206" i="10"/>
  <c r="AT206" i="10"/>
  <c r="AW206" i="10"/>
  <c r="AF212" i="10"/>
  <c r="AI212" i="10"/>
  <c r="AL212" i="10"/>
  <c r="AO212" i="10"/>
  <c r="AR212" i="10"/>
  <c r="AU212" i="10"/>
  <c r="AX212" i="10"/>
  <c r="AF213" i="10"/>
  <c r="AI213" i="10"/>
  <c r="AL213" i="10"/>
  <c r="AO213" i="10"/>
  <c r="AR213" i="10"/>
  <c r="AU213" i="10"/>
  <c r="AX213" i="10"/>
  <c r="AF214" i="10"/>
  <c r="AI214" i="10"/>
  <c r="AL214" i="10"/>
  <c r="AO214" i="10"/>
  <c r="AR214" i="10"/>
  <c r="AU214" i="10"/>
  <c r="AX214" i="10"/>
  <c r="AF215" i="10"/>
  <c r="AI215" i="10"/>
  <c r="AL215" i="10"/>
  <c r="AO215" i="10"/>
  <c r="AR215" i="10"/>
  <c r="AU215" i="10"/>
  <c r="AX215" i="10"/>
  <c r="AF216" i="10"/>
  <c r="AI216" i="10"/>
  <c r="AL216" i="10"/>
  <c r="AO216" i="10"/>
  <c r="AR216" i="10"/>
  <c r="AU216" i="10"/>
  <c r="AX216" i="10"/>
  <c r="AF217" i="10"/>
  <c r="AI217" i="10"/>
  <c r="AL217" i="10"/>
  <c r="AO217" i="10"/>
  <c r="AR217" i="10"/>
  <c r="AU217" i="10"/>
  <c r="AX217" i="10"/>
  <c r="AF218" i="10"/>
  <c r="AI218" i="10"/>
  <c r="AL218" i="10"/>
  <c r="AO218" i="10"/>
  <c r="AR218" i="10"/>
  <c r="AU218" i="10"/>
  <c r="AX218" i="10"/>
  <c r="AF219" i="10"/>
  <c r="AI219" i="10"/>
  <c r="AL219" i="10"/>
  <c r="AO219" i="10"/>
  <c r="AR219" i="10"/>
  <c r="AU219" i="10"/>
  <c r="AX219" i="10"/>
  <c r="AF220" i="10"/>
  <c r="AI220" i="10"/>
  <c r="AL220" i="10"/>
  <c r="AO220" i="10"/>
  <c r="AR220" i="10"/>
  <c r="AU220" i="10"/>
  <c r="AX220" i="10"/>
  <c r="AF221" i="10"/>
  <c r="AI221" i="10"/>
  <c r="AL221" i="10"/>
  <c r="AO221" i="10"/>
  <c r="AR221" i="10"/>
  <c r="AU221" i="10"/>
  <c r="AX221" i="10"/>
  <c r="AF222" i="10"/>
  <c r="AI222" i="10"/>
  <c r="AL222" i="10"/>
  <c r="AO222" i="10"/>
  <c r="AR222" i="10"/>
  <c r="AU222" i="10"/>
  <c r="AX222" i="10"/>
  <c r="AF223" i="10"/>
  <c r="AI223" i="10"/>
  <c r="AL223" i="10"/>
  <c r="AO223" i="10"/>
  <c r="AR223" i="10"/>
  <c r="AU223" i="10"/>
  <c r="AX223" i="10"/>
  <c r="AF224" i="10"/>
  <c r="AI224" i="10"/>
  <c r="AL224" i="10"/>
  <c r="AO224" i="10"/>
  <c r="AR224" i="10"/>
  <c r="AU224" i="10"/>
  <c r="AX224" i="10"/>
  <c r="AF225" i="10"/>
  <c r="AI225" i="10"/>
  <c r="AL225" i="10"/>
  <c r="AO225" i="10"/>
  <c r="AR225" i="10"/>
  <c r="AU225" i="10"/>
  <c r="AX225" i="10"/>
  <c r="AF226" i="10"/>
  <c r="AI226" i="10"/>
  <c r="AL226" i="10"/>
  <c r="AO226" i="10"/>
  <c r="AR226" i="10"/>
  <c r="AU226" i="10"/>
  <c r="AX226" i="10"/>
  <c r="AF227" i="10"/>
  <c r="AI227" i="10"/>
  <c r="AL227" i="10"/>
  <c r="AO227" i="10"/>
  <c r="AR227" i="10"/>
  <c r="AU227" i="10"/>
  <c r="AX227" i="10"/>
  <c r="AF228" i="10"/>
  <c r="AI228" i="10"/>
  <c r="AL228" i="10"/>
  <c r="AO228" i="10"/>
  <c r="AR228" i="10"/>
  <c r="AU228" i="10"/>
  <c r="AX228" i="10"/>
  <c r="AE229" i="10"/>
  <c r="AH229" i="10"/>
  <c r="AK229" i="10"/>
  <c r="AN229" i="10"/>
  <c r="AQ229" i="10"/>
  <c r="AT229" i="10"/>
  <c r="AW229" i="10"/>
  <c r="AF235" i="10"/>
  <c r="AI235" i="10"/>
  <c r="AL235" i="10"/>
  <c r="AO235" i="10"/>
  <c r="AR235" i="10"/>
  <c r="AU235" i="10"/>
  <c r="AX235" i="10"/>
  <c r="AF236" i="10"/>
  <c r="AI236" i="10"/>
  <c r="AL236" i="10"/>
  <c r="AO236" i="10"/>
  <c r="AR236" i="10"/>
  <c r="AU236" i="10"/>
  <c r="AX236" i="10"/>
  <c r="AF237" i="10"/>
  <c r="AI237" i="10"/>
  <c r="AL237" i="10"/>
  <c r="AO237" i="10"/>
  <c r="AR237" i="10"/>
  <c r="AU237" i="10"/>
  <c r="AX237" i="10"/>
  <c r="AF238" i="10"/>
  <c r="AI238" i="10"/>
  <c r="AL238" i="10"/>
  <c r="AO238" i="10"/>
  <c r="AR238" i="10"/>
  <c r="AU238" i="10"/>
  <c r="AX238" i="10"/>
  <c r="AF239" i="10"/>
  <c r="AI239" i="10"/>
  <c r="AL239" i="10"/>
  <c r="AO239" i="10"/>
  <c r="AR239" i="10"/>
  <c r="AU239" i="10"/>
  <c r="AX239" i="10"/>
  <c r="AF240" i="10"/>
  <c r="AI240" i="10"/>
  <c r="AL240" i="10"/>
  <c r="AO240" i="10"/>
  <c r="AR240" i="10"/>
  <c r="AU240" i="10"/>
  <c r="AX240" i="10"/>
  <c r="AF241" i="10"/>
  <c r="AI241" i="10"/>
  <c r="AL241" i="10"/>
  <c r="AO241" i="10"/>
  <c r="AR241" i="10"/>
  <c r="AU241" i="10"/>
  <c r="AX241" i="10"/>
  <c r="AF242" i="10"/>
  <c r="AI242" i="10"/>
  <c r="AL242" i="10"/>
  <c r="AO242" i="10"/>
  <c r="AR242" i="10"/>
  <c r="AU242" i="10"/>
  <c r="AX242" i="10"/>
  <c r="AF243" i="10"/>
  <c r="AI243" i="10"/>
  <c r="AL243" i="10"/>
  <c r="AO243" i="10"/>
  <c r="AR243" i="10"/>
  <c r="AU243" i="10"/>
  <c r="AX243" i="10"/>
  <c r="AF244" i="10"/>
  <c r="AI244" i="10"/>
  <c r="AL244" i="10"/>
  <c r="AO244" i="10"/>
  <c r="AR244" i="10"/>
  <c r="AU244" i="10"/>
  <c r="AX244" i="10"/>
  <c r="AF245" i="10"/>
  <c r="AI245" i="10"/>
  <c r="AL245" i="10"/>
  <c r="AO245" i="10"/>
  <c r="AR245" i="10"/>
  <c r="AU245" i="10"/>
  <c r="AX245" i="10"/>
  <c r="AF246" i="10"/>
  <c r="AI246" i="10"/>
  <c r="AL246" i="10"/>
  <c r="AO246" i="10"/>
  <c r="AR246" i="10"/>
  <c r="AU246" i="10"/>
  <c r="AX246" i="10"/>
  <c r="AF247" i="10"/>
  <c r="AI247" i="10"/>
  <c r="AL247" i="10"/>
  <c r="AO247" i="10"/>
  <c r="AR247" i="10"/>
  <c r="AU247" i="10"/>
  <c r="AX247" i="10"/>
  <c r="AF248" i="10"/>
  <c r="AI248" i="10"/>
  <c r="AL248" i="10"/>
  <c r="AO248" i="10"/>
  <c r="AR248" i="10"/>
  <c r="AU248" i="10"/>
  <c r="AX248" i="10"/>
  <c r="AF249" i="10"/>
  <c r="AI249" i="10"/>
  <c r="AL249" i="10"/>
  <c r="AO249" i="10"/>
  <c r="AR249" i="10"/>
  <c r="AU249" i="10"/>
  <c r="AX249" i="10"/>
  <c r="AF250" i="10"/>
  <c r="AI250" i="10"/>
  <c r="AL250" i="10"/>
  <c r="AO250" i="10"/>
  <c r="AR250" i="10"/>
  <c r="AU250" i="10"/>
  <c r="AX250" i="10"/>
  <c r="AF251" i="10"/>
  <c r="AI251" i="10"/>
  <c r="AL251" i="10"/>
  <c r="AO251" i="10"/>
  <c r="AR251" i="10"/>
  <c r="AU251" i="10"/>
  <c r="AX251" i="10"/>
  <c r="AE252" i="10"/>
  <c r="AH252" i="10"/>
  <c r="AK252" i="10"/>
  <c r="AL252" i="10"/>
  <c r="AN252" i="10"/>
  <c r="AQ252" i="10"/>
  <c r="AR252" i="10"/>
  <c r="AT252" i="10"/>
  <c r="AW252" i="10"/>
  <c r="AF258" i="10"/>
  <c r="AI258" i="10"/>
  <c r="AL258" i="10"/>
  <c r="AO258" i="10"/>
  <c r="AR258" i="10"/>
  <c r="AU258" i="10"/>
  <c r="AX258" i="10"/>
  <c r="AF259" i="10"/>
  <c r="AI259" i="10"/>
  <c r="AL259" i="10"/>
  <c r="AO259" i="10"/>
  <c r="AR259" i="10"/>
  <c r="AU259" i="10"/>
  <c r="AX259" i="10"/>
  <c r="AF260" i="10"/>
  <c r="AI260" i="10"/>
  <c r="AL260" i="10"/>
  <c r="AO260" i="10"/>
  <c r="AR260" i="10"/>
  <c r="AU260" i="10"/>
  <c r="AX260" i="10"/>
  <c r="AF261" i="10"/>
  <c r="AI261" i="10"/>
  <c r="AL261" i="10"/>
  <c r="AO261" i="10"/>
  <c r="AR261" i="10"/>
  <c r="AU261" i="10"/>
  <c r="AX261" i="10"/>
  <c r="AF262" i="10"/>
  <c r="AI262" i="10"/>
  <c r="AL262" i="10"/>
  <c r="AO262" i="10"/>
  <c r="AR262" i="10"/>
  <c r="AU262" i="10"/>
  <c r="AX262" i="10"/>
  <c r="AF263" i="10"/>
  <c r="AI263" i="10"/>
  <c r="AL263" i="10"/>
  <c r="AO263" i="10"/>
  <c r="AR263" i="10"/>
  <c r="AU263" i="10"/>
  <c r="AX263" i="10"/>
  <c r="AF264" i="10"/>
  <c r="AI264" i="10"/>
  <c r="AL264" i="10"/>
  <c r="AO264" i="10"/>
  <c r="AR264" i="10"/>
  <c r="AU264" i="10"/>
  <c r="AX264" i="10"/>
  <c r="AF265" i="10"/>
  <c r="AI265" i="10"/>
  <c r="AL265" i="10"/>
  <c r="AO265" i="10"/>
  <c r="AR265" i="10"/>
  <c r="AU265" i="10"/>
  <c r="AX265" i="10"/>
  <c r="AF266" i="10"/>
  <c r="AI266" i="10"/>
  <c r="AL266" i="10"/>
  <c r="AO266" i="10"/>
  <c r="AR266" i="10"/>
  <c r="AU266" i="10"/>
  <c r="AX266" i="10"/>
  <c r="AF267" i="10"/>
  <c r="AI267" i="10"/>
  <c r="AL267" i="10"/>
  <c r="AO267" i="10"/>
  <c r="AR267" i="10"/>
  <c r="AU267" i="10"/>
  <c r="AX267" i="10"/>
  <c r="AF268" i="10"/>
  <c r="AI268" i="10"/>
  <c r="AL268" i="10"/>
  <c r="AO268" i="10"/>
  <c r="AR268" i="10"/>
  <c r="AU268" i="10"/>
  <c r="AX268" i="10"/>
  <c r="AF269" i="10"/>
  <c r="AI269" i="10"/>
  <c r="AL269" i="10"/>
  <c r="AO269" i="10"/>
  <c r="AR269" i="10"/>
  <c r="AU269" i="10"/>
  <c r="AX269" i="10"/>
  <c r="AF270" i="10"/>
  <c r="AI270" i="10"/>
  <c r="AL270" i="10"/>
  <c r="AO270" i="10"/>
  <c r="AR270" i="10"/>
  <c r="AU270" i="10"/>
  <c r="AX270" i="10"/>
  <c r="AF271" i="10"/>
  <c r="AI271" i="10"/>
  <c r="AL271" i="10"/>
  <c r="AO271" i="10"/>
  <c r="AR271" i="10"/>
  <c r="AU271" i="10"/>
  <c r="AX271" i="10"/>
  <c r="AF272" i="10"/>
  <c r="AI272" i="10"/>
  <c r="AL272" i="10"/>
  <c r="AO272" i="10"/>
  <c r="AR272" i="10"/>
  <c r="AU272" i="10"/>
  <c r="AX272" i="10"/>
  <c r="AF273" i="10"/>
  <c r="AI273" i="10"/>
  <c r="AL273" i="10"/>
  <c r="AO273" i="10"/>
  <c r="AR273" i="10"/>
  <c r="AU273" i="10"/>
  <c r="AX273" i="10"/>
  <c r="AF274" i="10"/>
  <c r="AI274" i="10"/>
  <c r="AL274" i="10"/>
  <c r="AO274" i="10"/>
  <c r="AR274" i="10"/>
  <c r="AU274" i="10"/>
  <c r="AX274" i="10"/>
  <c r="AE275" i="10"/>
  <c r="AH275" i="10"/>
  <c r="AI275" i="10"/>
  <c r="AK275" i="10"/>
  <c r="AN275" i="10"/>
  <c r="AO275" i="10"/>
  <c r="AQ275" i="10"/>
  <c r="AT275" i="10"/>
  <c r="AU275" i="10"/>
  <c r="AW275" i="10"/>
  <c r="AF281" i="10"/>
  <c r="AI281" i="10"/>
  <c r="AL281" i="10"/>
  <c r="AO281" i="10"/>
  <c r="AR281" i="10"/>
  <c r="AU281" i="10"/>
  <c r="AX281" i="10"/>
  <c r="AF282" i="10"/>
  <c r="AI282" i="10"/>
  <c r="AL282" i="10"/>
  <c r="AO282" i="10"/>
  <c r="AR282" i="10"/>
  <c r="AU282" i="10"/>
  <c r="AX282" i="10"/>
  <c r="AF283" i="10"/>
  <c r="AI283" i="10"/>
  <c r="AL283" i="10"/>
  <c r="AO283" i="10"/>
  <c r="AR283" i="10"/>
  <c r="AU283" i="10"/>
  <c r="AX283" i="10"/>
  <c r="AF284" i="10"/>
  <c r="AI284" i="10"/>
  <c r="AL284" i="10"/>
  <c r="AO284" i="10"/>
  <c r="AR284" i="10"/>
  <c r="AU284" i="10"/>
  <c r="AX284" i="10"/>
  <c r="AF285" i="10"/>
  <c r="AI285" i="10"/>
  <c r="AL285" i="10"/>
  <c r="AO285" i="10"/>
  <c r="AR285" i="10"/>
  <c r="AU285" i="10"/>
  <c r="AX285" i="10"/>
  <c r="AF286" i="10"/>
  <c r="AI286" i="10"/>
  <c r="AL286" i="10"/>
  <c r="AO286" i="10"/>
  <c r="AR286" i="10"/>
  <c r="AU286" i="10"/>
  <c r="AX286" i="10"/>
  <c r="AF287" i="10"/>
  <c r="AI287" i="10"/>
  <c r="AL287" i="10"/>
  <c r="AO287" i="10"/>
  <c r="AR287" i="10"/>
  <c r="AU287" i="10"/>
  <c r="AX287" i="10"/>
  <c r="AF288" i="10"/>
  <c r="AI288" i="10"/>
  <c r="AL288" i="10"/>
  <c r="AO288" i="10"/>
  <c r="AR288" i="10"/>
  <c r="AU288" i="10"/>
  <c r="AX288" i="10"/>
  <c r="AF289" i="10"/>
  <c r="AI289" i="10"/>
  <c r="AL289" i="10"/>
  <c r="AO289" i="10"/>
  <c r="AR289" i="10"/>
  <c r="AU289" i="10"/>
  <c r="AX289" i="10"/>
  <c r="AF290" i="10"/>
  <c r="AI290" i="10"/>
  <c r="AL290" i="10"/>
  <c r="AO290" i="10"/>
  <c r="AR290" i="10"/>
  <c r="AU290" i="10"/>
  <c r="AX290" i="10"/>
  <c r="AF291" i="10"/>
  <c r="AI291" i="10"/>
  <c r="AL291" i="10"/>
  <c r="AO291" i="10"/>
  <c r="AR291" i="10"/>
  <c r="AU291" i="10"/>
  <c r="AX291" i="10"/>
  <c r="AF292" i="10"/>
  <c r="AI292" i="10"/>
  <c r="AL292" i="10"/>
  <c r="AO292" i="10"/>
  <c r="AR292" i="10"/>
  <c r="AU292" i="10"/>
  <c r="AX292" i="10"/>
  <c r="AF293" i="10"/>
  <c r="AI293" i="10"/>
  <c r="AL293" i="10"/>
  <c r="AO293" i="10"/>
  <c r="AR293" i="10"/>
  <c r="AU293" i="10"/>
  <c r="AX293" i="10"/>
  <c r="AF294" i="10"/>
  <c r="AI294" i="10"/>
  <c r="AL294" i="10"/>
  <c r="AO294" i="10"/>
  <c r="AR294" i="10"/>
  <c r="AU294" i="10"/>
  <c r="AX294" i="10"/>
  <c r="AF295" i="10"/>
  <c r="AI295" i="10"/>
  <c r="AL295" i="10"/>
  <c r="AO295" i="10"/>
  <c r="AR295" i="10"/>
  <c r="AU295" i="10"/>
  <c r="AX295" i="10"/>
  <c r="AF296" i="10"/>
  <c r="AI296" i="10"/>
  <c r="AL296" i="10"/>
  <c r="AO296" i="10"/>
  <c r="AR296" i="10"/>
  <c r="AU296" i="10"/>
  <c r="AX296" i="10"/>
  <c r="AF297" i="10"/>
  <c r="AI297" i="10"/>
  <c r="AL297" i="10"/>
  <c r="AO297" i="10"/>
  <c r="AR297" i="10"/>
  <c r="AU297" i="10"/>
  <c r="AX297" i="10"/>
  <c r="AE298" i="10"/>
  <c r="AH298" i="10"/>
  <c r="AI298" i="10"/>
  <c r="AK298" i="10"/>
  <c r="AN298" i="10"/>
  <c r="AO298" i="10"/>
  <c r="AQ298" i="10"/>
  <c r="AT298" i="10"/>
  <c r="AU298" i="10"/>
  <c r="AW298" i="10"/>
  <c r="AF304" i="10"/>
  <c r="AI304" i="10"/>
  <c r="AL304" i="10"/>
  <c r="AO304" i="10"/>
  <c r="AR304" i="10"/>
  <c r="AU304" i="10"/>
  <c r="AX304" i="10"/>
  <c r="AF305" i="10"/>
  <c r="AI305" i="10"/>
  <c r="AL305" i="10"/>
  <c r="AO305" i="10"/>
  <c r="AR305" i="10"/>
  <c r="AU305" i="10"/>
  <c r="AX305" i="10"/>
  <c r="AF306" i="10"/>
  <c r="AI306" i="10"/>
  <c r="AL306" i="10"/>
  <c r="AO306" i="10"/>
  <c r="AR306" i="10"/>
  <c r="AU306" i="10"/>
  <c r="AX306" i="10"/>
  <c r="AF307" i="10"/>
  <c r="AI307" i="10"/>
  <c r="AL307" i="10"/>
  <c r="AO307" i="10"/>
  <c r="AR307" i="10"/>
  <c r="AU307" i="10"/>
  <c r="AX307" i="10"/>
  <c r="AF308" i="10"/>
  <c r="AI308" i="10"/>
  <c r="AL308" i="10"/>
  <c r="AO308" i="10"/>
  <c r="AR308" i="10"/>
  <c r="AU308" i="10"/>
  <c r="AX308" i="10"/>
  <c r="AF309" i="10"/>
  <c r="AI309" i="10"/>
  <c r="AL309" i="10"/>
  <c r="AO309" i="10"/>
  <c r="AR309" i="10"/>
  <c r="AU309" i="10"/>
  <c r="AX309" i="10"/>
  <c r="AF310" i="10"/>
  <c r="AI310" i="10"/>
  <c r="AL310" i="10"/>
  <c r="AO310" i="10"/>
  <c r="AR310" i="10"/>
  <c r="AU310" i="10"/>
  <c r="AX310" i="10"/>
  <c r="AF311" i="10"/>
  <c r="AI311" i="10"/>
  <c r="AL311" i="10"/>
  <c r="AO311" i="10"/>
  <c r="AR311" i="10"/>
  <c r="AU311" i="10"/>
  <c r="AX311" i="10"/>
  <c r="AF312" i="10"/>
  <c r="AI312" i="10"/>
  <c r="AL312" i="10"/>
  <c r="AO312" i="10"/>
  <c r="AR312" i="10"/>
  <c r="AU312" i="10"/>
  <c r="AX312" i="10"/>
  <c r="AF313" i="10"/>
  <c r="AI313" i="10"/>
  <c r="AL313" i="10"/>
  <c r="AO313" i="10"/>
  <c r="AR313" i="10"/>
  <c r="AU313" i="10"/>
  <c r="AX313" i="10"/>
  <c r="AF314" i="10"/>
  <c r="AI314" i="10"/>
  <c r="AL314" i="10"/>
  <c r="AO314" i="10"/>
  <c r="AR314" i="10"/>
  <c r="AU314" i="10"/>
  <c r="AX314" i="10"/>
  <c r="AF315" i="10"/>
  <c r="AI315" i="10"/>
  <c r="AL315" i="10"/>
  <c r="AO315" i="10"/>
  <c r="AR315" i="10"/>
  <c r="AU315" i="10"/>
  <c r="AX315" i="10"/>
  <c r="AF316" i="10"/>
  <c r="AI316" i="10"/>
  <c r="AL316" i="10"/>
  <c r="AO316" i="10"/>
  <c r="AR316" i="10"/>
  <c r="AU316" i="10"/>
  <c r="AX316" i="10"/>
  <c r="AF317" i="10"/>
  <c r="AI317" i="10"/>
  <c r="AL317" i="10"/>
  <c r="AO317" i="10"/>
  <c r="AR317" i="10"/>
  <c r="AU317" i="10"/>
  <c r="AX317" i="10"/>
  <c r="AF318" i="10"/>
  <c r="AI318" i="10"/>
  <c r="AL318" i="10"/>
  <c r="AO318" i="10"/>
  <c r="AR318" i="10"/>
  <c r="AU318" i="10"/>
  <c r="AX318" i="10"/>
  <c r="AF319" i="10"/>
  <c r="AI319" i="10"/>
  <c r="AL319" i="10"/>
  <c r="AO319" i="10"/>
  <c r="AR319" i="10"/>
  <c r="AU319" i="10"/>
  <c r="AX319" i="10"/>
  <c r="AF320" i="10"/>
  <c r="AI320" i="10"/>
  <c r="AL320" i="10"/>
  <c r="AO320" i="10"/>
  <c r="AR320" i="10"/>
  <c r="AU320" i="10"/>
  <c r="AX320" i="10"/>
  <c r="AE321" i="10"/>
  <c r="AF321" i="10"/>
  <c r="AH321" i="10"/>
  <c r="AK321" i="10"/>
  <c r="AL321" i="10"/>
  <c r="AN321" i="10"/>
  <c r="AQ321" i="10"/>
  <c r="AR321" i="10"/>
  <c r="AT321" i="10"/>
  <c r="AW321" i="10"/>
  <c r="AX321" i="10"/>
  <c r="AF327" i="10"/>
  <c r="AI327" i="10"/>
  <c r="AL327" i="10"/>
  <c r="AO327" i="10"/>
  <c r="AR327" i="10"/>
  <c r="AU327" i="10"/>
  <c r="AX327" i="10"/>
  <c r="AF328" i="10"/>
  <c r="AI328" i="10"/>
  <c r="AL328" i="10"/>
  <c r="AO328" i="10"/>
  <c r="AR328" i="10"/>
  <c r="AU328" i="10"/>
  <c r="AX328" i="10"/>
  <c r="AF329" i="10"/>
  <c r="AI329" i="10"/>
  <c r="AL329" i="10"/>
  <c r="AO329" i="10"/>
  <c r="AR329" i="10"/>
  <c r="AU329" i="10"/>
  <c r="AX329" i="10"/>
  <c r="AF330" i="10"/>
  <c r="AI330" i="10"/>
  <c r="AL330" i="10"/>
  <c r="AO330" i="10"/>
  <c r="AR330" i="10"/>
  <c r="AU330" i="10"/>
  <c r="AX330" i="10"/>
  <c r="AF331" i="10"/>
  <c r="AI331" i="10"/>
  <c r="AL331" i="10"/>
  <c r="AO331" i="10"/>
  <c r="AR331" i="10"/>
  <c r="AU331" i="10"/>
  <c r="AX331" i="10"/>
  <c r="AF332" i="10"/>
  <c r="AI332" i="10"/>
  <c r="AL332" i="10"/>
  <c r="AO332" i="10"/>
  <c r="AR332" i="10"/>
  <c r="AU332" i="10"/>
  <c r="AX332" i="10"/>
  <c r="AF333" i="10"/>
  <c r="AI333" i="10"/>
  <c r="AL333" i="10"/>
  <c r="AO333" i="10"/>
  <c r="AR333" i="10"/>
  <c r="AU333" i="10"/>
  <c r="AX333" i="10"/>
  <c r="AF334" i="10"/>
  <c r="AI334" i="10"/>
  <c r="AL334" i="10"/>
  <c r="AO334" i="10"/>
  <c r="AR334" i="10"/>
  <c r="AU334" i="10"/>
  <c r="AX334" i="10"/>
  <c r="AF335" i="10"/>
  <c r="AI335" i="10"/>
  <c r="AL335" i="10"/>
  <c r="AO335" i="10"/>
  <c r="AR335" i="10"/>
  <c r="AU335" i="10"/>
  <c r="AX335" i="10"/>
  <c r="AF336" i="10"/>
  <c r="AI336" i="10"/>
  <c r="AL336" i="10"/>
  <c r="AO336" i="10"/>
  <c r="AR336" i="10"/>
  <c r="AU336" i="10"/>
  <c r="AX336" i="10"/>
  <c r="AF337" i="10"/>
  <c r="AI337" i="10"/>
  <c r="AL337" i="10"/>
  <c r="AO337" i="10"/>
  <c r="AR337" i="10"/>
  <c r="AU337" i="10"/>
  <c r="AX337" i="10"/>
  <c r="AF338" i="10"/>
  <c r="AI338" i="10"/>
  <c r="AL338" i="10"/>
  <c r="AO338" i="10"/>
  <c r="AR338" i="10"/>
  <c r="AU338" i="10"/>
  <c r="AX338" i="10"/>
  <c r="AF339" i="10"/>
  <c r="AI339" i="10"/>
  <c r="AL339" i="10"/>
  <c r="AO339" i="10"/>
  <c r="AR339" i="10"/>
  <c r="AU339" i="10"/>
  <c r="AX339" i="10"/>
  <c r="AF340" i="10"/>
  <c r="AI340" i="10"/>
  <c r="AL340" i="10"/>
  <c r="AO340" i="10"/>
  <c r="AR340" i="10"/>
  <c r="AU340" i="10"/>
  <c r="AX340" i="10"/>
  <c r="AF341" i="10"/>
  <c r="AI341" i="10"/>
  <c r="AL341" i="10"/>
  <c r="AO341" i="10"/>
  <c r="AR341" i="10"/>
  <c r="AU341" i="10"/>
  <c r="AX341" i="10"/>
  <c r="AF342" i="10"/>
  <c r="AI342" i="10"/>
  <c r="AL342" i="10"/>
  <c r="AO342" i="10"/>
  <c r="AR342" i="10"/>
  <c r="AU342" i="10"/>
  <c r="AX342" i="10"/>
  <c r="AF343" i="10"/>
  <c r="AI343" i="10"/>
  <c r="AL343" i="10"/>
  <c r="AO343" i="10"/>
  <c r="AR343" i="10"/>
  <c r="AU343" i="10"/>
  <c r="AX343" i="10"/>
  <c r="AE344" i="10"/>
  <c r="AF344" i="10"/>
  <c r="AH344" i="10"/>
  <c r="AK344" i="10"/>
  <c r="AN344" i="10"/>
  <c r="AQ344" i="10"/>
  <c r="AT344" i="10"/>
  <c r="AW344" i="10"/>
  <c r="AX344" i="10"/>
  <c r="AF350" i="10"/>
  <c r="AI350" i="10"/>
  <c r="AL350" i="10"/>
  <c r="AO350" i="10"/>
  <c r="AR350" i="10"/>
  <c r="AU350" i="10"/>
  <c r="AX350" i="10"/>
  <c r="AF351" i="10"/>
  <c r="AI351" i="10"/>
  <c r="AL351" i="10"/>
  <c r="AO351" i="10"/>
  <c r="AR351" i="10"/>
  <c r="AU351" i="10"/>
  <c r="AX351" i="10"/>
  <c r="AF352" i="10"/>
  <c r="AI352" i="10"/>
  <c r="AL352" i="10"/>
  <c r="AO352" i="10"/>
  <c r="AR352" i="10"/>
  <c r="AU352" i="10"/>
  <c r="AX352" i="10"/>
  <c r="AF353" i="10"/>
  <c r="AI353" i="10"/>
  <c r="AL353" i="10"/>
  <c r="AO353" i="10"/>
  <c r="AR353" i="10"/>
  <c r="AU353" i="10"/>
  <c r="AX353" i="10"/>
  <c r="AF354" i="10"/>
  <c r="AI354" i="10"/>
  <c r="AL354" i="10"/>
  <c r="AO354" i="10"/>
  <c r="AR354" i="10"/>
  <c r="AU354" i="10"/>
  <c r="AX354" i="10"/>
  <c r="AF355" i="10"/>
  <c r="AI355" i="10"/>
  <c r="AL355" i="10"/>
  <c r="AO355" i="10"/>
  <c r="AR355" i="10"/>
  <c r="AU355" i="10"/>
  <c r="AX355" i="10"/>
  <c r="AF356" i="10"/>
  <c r="AI356" i="10"/>
  <c r="AL356" i="10"/>
  <c r="AO356" i="10"/>
  <c r="AR356" i="10"/>
  <c r="AU356" i="10"/>
  <c r="AX356" i="10"/>
  <c r="AF357" i="10"/>
  <c r="AI357" i="10"/>
  <c r="AL357" i="10"/>
  <c r="AO357" i="10"/>
  <c r="AR357" i="10"/>
  <c r="AU357" i="10"/>
  <c r="AX357" i="10"/>
  <c r="AF358" i="10"/>
  <c r="AI358" i="10"/>
  <c r="AL358" i="10"/>
  <c r="AO358" i="10"/>
  <c r="AR358" i="10"/>
  <c r="AU358" i="10"/>
  <c r="AX358" i="10"/>
  <c r="AF359" i="10"/>
  <c r="AI359" i="10"/>
  <c r="AL359" i="10"/>
  <c r="AO359" i="10"/>
  <c r="AR359" i="10"/>
  <c r="AU359" i="10"/>
  <c r="AX359" i="10"/>
  <c r="AF360" i="10"/>
  <c r="AI360" i="10"/>
  <c r="AL360" i="10"/>
  <c r="AO360" i="10"/>
  <c r="AR360" i="10"/>
  <c r="AU360" i="10"/>
  <c r="AX360" i="10"/>
  <c r="AF361" i="10"/>
  <c r="AI361" i="10"/>
  <c r="AL361" i="10"/>
  <c r="AO361" i="10"/>
  <c r="AR361" i="10"/>
  <c r="AU361" i="10"/>
  <c r="AX361" i="10"/>
  <c r="AF362" i="10"/>
  <c r="AI362" i="10"/>
  <c r="AL362" i="10"/>
  <c r="AO362" i="10"/>
  <c r="AR362" i="10"/>
  <c r="AU362" i="10"/>
  <c r="AX362" i="10"/>
  <c r="AF363" i="10"/>
  <c r="AI363" i="10"/>
  <c r="AL363" i="10"/>
  <c r="AO363" i="10"/>
  <c r="AR363" i="10"/>
  <c r="AU363" i="10"/>
  <c r="AX363" i="10"/>
  <c r="AF364" i="10"/>
  <c r="AI364" i="10"/>
  <c r="AL364" i="10"/>
  <c r="AO364" i="10"/>
  <c r="AR364" i="10"/>
  <c r="AU364" i="10"/>
  <c r="AX364" i="10"/>
  <c r="AF365" i="10"/>
  <c r="AI365" i="10"/>
  <c r="AL365" i="10"/>
  <c r="AO365" i="10"/>
  <c r="AR365" i="10"/>
  <c r="AU365" i="10"/>
  <c r="AX365" i="10"/>
  <c r="AF366" i="10"/>
  <c r="AI366" i="10"/>
  <c r="AL366" i="10"/>
  <c r="AO366" i="10"/>
  <c r="AR366" i="10"/>
  <c r="AU366" i="10"/>
  <c r="AX366" i="10"/>
  <c r="AE367" i="10"/>
  <c r="AH367" i="10"/>
  <c r="AK367" i="10"/>
  <c r="AN367" i="10"/>
  <c r="AQ367" i="10"/>
  <c r="AT367" i="10"/>
  <c r="AW367" i="10"/>
  <c r="AF373" i="10"/>
  <c r="AI373" i="10"/>
  <c r="AL373" i="10"/>
  <c r="AO373" i="10"/>
  <c r="AR373" i="10"/>
  <c r="AU373" i="10"/>
  <c r="AX373" i="10"/>
  <c r="AF374" i="10"/>
  <c r="AI374" i="10"/>
  <c r="AL374" i="10"/>
  <c r="AO374" i="10"/>
  <c r="AR374" i="10"/>
  <c r="AU374" i="10"/>
  <c r="AX374" i="10"/>
  <c r="AF375" i="10"/>
  <c r="AI375" i="10"/>
  <c r="AL375" i="10"/>
  <c r="AO375" i="10"/>
  <c r="AR375" i="10"/>
  <c r="AU375" i="10"/>
  <c r="AX375" i="10"/>
  <c r="AF376" i="10"/>
  <c r="AI376" i="10"/>
  <c r="AI390" i="10" s="1"/>
  <c r="AL376" i="10"/>
  <c r="AO376" i="10"/>
  <c r="AR376" i="10"/>
  <c r="AU376" i="10"/>
  <c r="AX376" i="10"/>
  <c r="AF377" i="10"/>
  <c r="AI377" i="10"/>
  <c r="AL377" i="10"/>
  <c r="AO377" i="10"/>
  <c r="AR377" i="10"/>
  <c r="AU377" i="10"/>
  <c r="AX377" i="10"/>
  <c r="AF378" i="10"/>
  <c r="AI378" i="10"/>
  <c r="AL378" i="10"/>
  <c r="AO378" i="10"/>
  <c r="AR378" i="10"/>
  <c r="AU378" i="10"/>
  <c r="AX378" i="10"/>
  <c r="AF379" i="10"/>
  <c r="AI379" i="10"/>
  <c r="AL379" i="10"/>
  <c r="AO379" i="10"/>
  <c r="AR379" i="10"/>
  <c r="AU379" i="10"/>
  <c r="AX379" i="10"/>
  <c r="AF380" i="10"/>
  <c r="AI380" i="10"/>
  <c r="AL380" i="10"/>
  <c r="AO380" i="10"/>
  <c r="AR380" i="10"/>
  <c r="AU380" i="10"/>
  <c r="AX380" i="10"/>
  <c r="AF381" i="10"/>
  <c r="AI381" i="10"/>
  <c r="AL381" i="10"/>
  <c r="AO381" i="10"/>
  <c r="AR381" i="10"/>
  <c r="AU381" i="10"/>
  <c r="AX381" i="10"/>
  <c r="AF382" i="10"/>
  <c r="AI382" i="10"/>
  <c r="AL382" i="10"/>
  <c r="AO382" i="10"/>
  <c r="AR382" i="10"/>
  <c r="AU382" i="10"/>
  <c r="AX382" i="10"/>
  <c r="AF383" i="10"/>
  <c r="AI383" i="10"/>
  <c r="AL383" i="10"/>
  <c r="AO383" i="10"/>
  <c r="AR383" i="10"/>
  <c r="AU383" i="10"/>
  <c r="AX383" i="10"/>
  <c r="AF384" i="10"/>
  <c r="AI384" i="10"/>
  <c r="AL384" i="10"/>
  <c r="AO384" i="10"/>
  <c r="AR384" i="10"/>
  <c r="AU384" i="10"/>
  <c r="AX384" i="10"/>
  <c r="AF385" i="10"/>
  <c r="AI385" i="10"/>
  <c r="AL385" i="10"/>
  <c r="AO385" i="10"/>
  <c r="AR385" i="10"/>
  <c r="AU385" i="10"/>
  <c r="AX385" i="10"/>
  <c r="AF386" i="10"/>
  <c r="AI386" i="10"/>
  <c r="AL386" i="10"/>
  <c r="AO386" i="10"/>
  <c r="AR386" i="10"/>
  <c r="AU386" i="10"/>
  <c r="AX386" i="10"/>
  <c r="AF387" i="10"/>
  <c r="AI387" i="10"/>
  <c r="AL387" i="10"/>
  <c r="AO387" i="10"/>
  <c r="AR387" i="10"/>
  <c r="AU387" i="10"/>
  <c r="AX387" i="10"/>
  <c r="AF388" i="10"/>
  <c r="AI388" i="10"/>
  <c r="AL388" i="10"/>
  <c r="AO388" i="10"/>
  <c r="AR388" i="10"/>
  <c r="AU388" i="10"/>
  <c r="AX388" i="10"/>
  <c r="AF389" i="10"/>
  <c r="AI389" i="10"/>
  <c r="AL389" i="10"/>
  <c r="AO389" i="10"/>
  <c r="AR389" i="10"/>
  <c r="AU389" i="10"/>
  <c r="AX389" i="10"/>
  <c r="AE390" i="10"/>
  <c r="AH390" i="10"/>
  <c r="AK390" i="10"/>
  <c r="AN390" i="10"/>
  <c r="AQ390" i="10"/>
  <c r="AT390" i="10"/>
  <c r="AW390" i="10"/>
  <c r="AF396" i="10"/>
  <c r="AI396" i="10"/>
  <c r="AL396" i="10"/>
  <c r="AO396" i="10"/>
  <c r="AR396" i="10"/>
  <c r="AU396" i="10"/>
  <c r="AX396" i="10"/>
  <c r="AF397" i="10"/>
  <c r="AI397" i="10"/>
  <c r="AL397" i="10"/>
  <c r="AO397" i="10"/>
  <c r="AR397" i="10"/>
  <c r="AU397" i="10"/>
  <c r="AX397" i="10"/>
  <c r="AF398" i="10"/>
  <c r="AI398" i="10"/>
  <c r="AL398" i="10"/>
  <c r="AO398" i="10"/>
  <c r="AR398" i="10"/>
  <c r="AU398" i="10"/>
  <c r="AX398" i="10"/>
  <c r="AF399" i="10"/>
  <c r="AI399" i="10"/>
  <c r="AL399" i="10"/>
  <c r="AO399" i="10"/>
  <c r="AR399" i="10"/>
  <c r="AU399" i="10"/>
  <c r="AX399" i="10"/>
  <c r="AF400" i="10"/>
  <c r="AI400" i="10"/>
  <c r="AL400" i="10"/>
  <c r="AO400" i="10"/>
  <c r="AR400" i="10"/>
  <c r="AU400" i="10"/>
  <c r="AX400" i="10"/>
  <c r="AF401" i="10"/>
  <c r="AI401" i="10"/>
  <c r="AL401" i="10"/>
  <c r="AO401" i="10"/>
  <c r="AR401" i="10"/>
  <c r="AU401" i="10"/>
  <c r="AX401" i="10"/>
  <c r="AF402" i="10"/>
  <c r="AI402" i="10"/>
  <c r="AL402" i="10"/>
  <c r="AO402" i="10"/>
  <c r="AR402" i="10"/>
  <c r="AU402" i="10"/>
  <c r="AX402" i="10"/>
  <c r="AF403" i="10"/>
  <c r="AI403" i="10"/>
  <c r="AL403" i="10"/>
  <c r="AO403" i="10"/>
  <c r="AR403" i="10"/>
  <c r="AU403" i="10"/>
  <c r="AX403" i="10"/>
  <c r="AF404" i="10"/>
  <c r="AI404" i="10"/>
  <c r="AL404" i="10"/>
  <c r="AO404" i="10"/>
  <c r="AR404" i="10"/>
  <c r="AU404" i="10"/>
  <c r="AX404" i="10"/>
  <c r="AF405" i="10"/>
  <c r="AI405" i="10"/>
  <c r="AL405" i="10"/>
  <c r="AO405" i="10"/>
  <c r="AR405" i="10"/>
  <c r="AU405" i="10"/>
  <c r="AX405" i="10"/>
  <c r="AF406" i="10"/>
  <c r="AI406" i="10"/>
  <c r="AL406" i="10"/>
  <c r="AO406" i="10"/>
  <c r="AR406" i="10"/>
  <c r="AU406" i="10"/>
  <c r="AX406" i="10"/>
  <c r="AF407" i="10"/>
  <c r="AI407" i="10"/>
  <c r="AL407" i="10"/>
  <c r="AO407" i="10"/>
  <c r="AR407" i="10"/>
  <c r="AU407" i="10"/>
  <c r="AX407" i="10"/>
  <c r="AF408" i="10"/>
  <c r="AI408" i="10"/>
  <c r="AL408" i="10"/>
  <c r="AO408" i="10"/>
  <c r="AR408" i="10"/>
  <c r="AU408" i="10"/>
  <c r="AX408" i="10"/>
  <c r="AF409" i="10"/>
  <c r="AI409" i="10"/>
  <c r="AL409" i="10"/>
  <c r="AO409" i="10"/>
  <c r="AR409" i="10"/>
  <c r="AU409" i="10"/>
  <c r="AX409" i="10"/>
  <c r="AF410" i="10"/>
  <c r="AI410" i="10"/>
  <c r="AL410" i="10"/>
  <c r="AO410" i="10"/>
  <c r="AR410" i="10"/>
  <c r="AU410" i="10"/>
  <c r="AX410" i="10"/>
  <c r="AF411" i="10"/>
  <c r="AI411" i="10"/>
  <c r="AL411" i="10"/>
  <c r="AO411" i="10"/>
  <c r="AR411" i="10"/>
  <c r="AU411" i="10"/>
  <c r="AX411" i="10"/>
  <c r="AF412" i="10"/>
  <c r="AI412" i="10"/>
  <c r="AL412" i="10"/>
  <c r="AO412" i="10"/>
  <c r="AR412" i="10"/>
  <c r="AU412" i="10"/>
  <c r="AX412" i="10"/>
  <c r="AE413" i="10"/>
  <c r="AF413" i="10"/>
  <c r="AH413" i="10"/>
  <c r="AK413" i="10"/>
  <c r="AN413" i="10"/>
  <c r="AQ413" i="10"/>
  <c r="AT413" i="10"/>
  <c r="AW413" i="10"/>
  <c r="AF419" i="10"/>
  <c r="AI419" i="10"/>
  <c r="AL419" i="10"/>
  <c r="AO419" i="10"/>
  <c r="AR419" i="10"/>
  <c r="AU419" i="10"/>
  <c r="AX419" i="10"/>
  <c r="AF420" i="10"/>
  <c r="AI420" i="10"/>
  <c r="AL420" i="10"/>
  <c r="AO420" i="10"/>
  <c r="AR420" i="10"/>
  <c r="AR436" i="10" s="1"/>
  <c r="AU420" i="10"/>
  <c r="AX420" i="10"/>
  <c r="AF421" i="10"/>
  <c r="AI421" i="10"/>
  <c r="AL421" i="10"/>
  <c r="AO421" i="10"/>
  <c r="AR421" i="10"/>
  <c r="AU421" i="10"/>
  <c r="AX421" i="10"/>
  <c r="AF422" i="10"/>
  <c r="AI422" i="10"/>
  <c r="AL422" i="10"/>
  <c r="AL436" i="10" s="1"/>
  <c r="AO422" i="10"/>
  <c r="AR422" i="10"/>
  <c r="AU422" i="10"/>
  <c r="AX422" i="10"/>
  <c r="AF423" i="10"/>
  <c r="AI423" i="10"/>
  <c r="AL423" i="10"/>
  <c r="AO423" i="10"/>
  <c r="AR423" i="10"/>
  <c r="AU423" i="10"/>
  <c r="AX423" i="10"/>
  <c r="AF424" i="10"/>
  <c r="AI424" i="10"/>
  <c r="AL424" i="10"/>
  <c r="AO424" i="10"/>
  <c r="AR424" i="10"/>
  <c r="AU424" i="10"/>
  <c r="AX424" i="10"/>
  <c r="AF425" i="10"/>
  <c r="AI425" i="10"/>
  <c r="AL425" i="10"/>
  <c r="AO425" i="10"/>
  <c r="AR425" i="10"/>
  <c r="AU425" i="10"/>
  <c r="AX425" i="10"/>
  <c r="AF426" i="10"/>
  <c r="AI426" i="10"/>
  <c r="AL426" i="10"/>
  <c r="AO426" i="10"/>
  <c r="AR426" i="10"/>
  <c r="AU426" i="10"/>
  <c r="AX426" i="10"/>
  <c r="AF427" i="10"/>
  <c r="AI427" i="10"/>
  <c r="AL427" i="10"/>
  <c r="AO427" i="10"/>
  <c r="AR427" i="10"/>
  <c r="AU427" i="10"/>
  <c r="AX427" i="10"/>
  <c r="AF428" i="10"/>
  <c r="AI428" i="10"/>
  <c r="AL428" i="10"/>
  <c r="AO428" i="10"/>
  <c r="AR428" i="10"/>
  <c r="AU428" i="10"/>
  <c r="AX428" i="10"/>
  <c r="AF429" i="10"/>
  <c r="AI429" i="10"/>
  <c r="AL429" i="10"/>
  <c r="AO429" i="10"/>
  <c r="AR429" i="10"/>
  <c r="AU429" i="10"/>
  <c r="AX429" i="10"/>
  <c r="AF430" i="10"/>
  <c r="AI430" i="10"/>
  <c r="AL430" i="10"/>
  <c r="AO430" i="10"/>
  <c r="AR430" i="10"/>
  <c r="AU430" i="10"/>
  <c r="AX430" i="10"/>
  <c r="AF431" i="10"/>
  <c r="AI431" i="10"/>
  <c r="AL431" i="10"/>
  <c r="AO431" i="10"/>
  <c r="AR431" i="10"/>
  <c r="AU431" i="10"/>
  <c r="AX431" i="10"/>
  <c r="AF432" i="10"/>
  <c r="AI432" i="10"/>
  <c r="AL432" i="10"/>
  <c r="AO432" i="10"/>
  <c r="AR432" i="10"/>
  <c r="AU432" i="10"/>
  <c r="AX432" i="10"/>
  <c r="AF433" i="10"/>
  <c r="AI433" i="10"/>
  <c r="AL433" i="10"/>
  <c r="AO433" i="10"/>
  <c r="AR433" i="10"/>
  <c r="AU433" i="10"/>
  <c r="AX433" i="10"/>
  <c r="AF434" i="10"/>
  <c r="AI434" i="10"/>
  <c r="AL434" i="10"/>
  <c r="AO434" i="10"/>
  <c r="AR434" i="10"/>
  <c r="AU434" i="10"/>
  <c r="AX434" i="10"/>
  <c r="AF435" i="10"/>
  <c r="AI435" i="10"/>
  <c r="AL435" i="10"/>
  <c r="AO435" i="10"/>
  <c r="AR435" i="10"/>
  <c r="AU435" i="10"/>
  <c r="AX435" i="10"/>
  <c r="AE436" i="10"/>
  <c r="AH436" i="10"/>
  <c r="AK436" i="10"/>
  <c r="AN436" i="10"/>
  <c r="AQ436" i="10"/>
  <c r="AT436" i="10"/>
  <c r="AW436" i="10"/>
  <c r="AF442" i="10"/>
  <c r="AI442" i="10"/>
  <c r="AL442" i="10"/>
  <c r="AO442" i="10"/>
  <c r="AR442" i="10"/>
  <c r="AU442" i="10"/>
  <c r="AX442" i="10"/>
  <c r="AF443" i="10"/>
  <c r="AI443" i="10"/>
  <c r="AL443" i="10"/>
  <c r="AO443" i="10"/>
  <c r="AR443" i="10"/>
  <c r="AU443" i="10"/>
  <c r="AX443" i="10"/>
  <c r="AF444" i="10"/>
  <c r="AI444" i="10"/>
  <c r="AL444" i="10"/>
  <c r="AO444" i="10"/>
  <c r="AR444" i="10"/>
  <c r="AU444" i="10"/>
  <c r="AX444" i="10"/>
  <c r="AF445" i="10"/>
  <c r="AI445" i="10"/>
  <c r="AL445" i="10"/>
  <c r="AO445" i="10"/>
  <c r="AR445" i="10"/>
  <c r="AU445" i="10"/>
  <c r="AX445" i="10"/>
  <c r="AF446" i="10"/>
  <c r="AI446" i="10"/>
  <c r="AL446" i="10"/>
  <c r="AO446" i="10"/>
  <c r="AR446" i="10"/>
  <c r="AU446" i="10"/>
  <c r="AX446" i="10"/>
  <c r="AF447" i="10"/>
  <c r="AI447" i="10"/>
  <c r="AL447" i="10"/>
  <c r="AO447" i="10"/>
  <c r="AR447" i="10"/>
  <c r="AU447" i="10"/>
  <c r="AX447" i="10"/>
  <c r="AF448" i="10"/>
  <c r="AI448" i="10"/>
  <c r="AL448" i="10"/>
  <c r="AO448" i="10"/>
  <c r="AR448" i="10"/>
  <c r="AU448" i="10"/>
  <c r="AX448" i="10"/>
  <c r="AF449" i="10"/>
  <c r="AI449" i="10"/>
  <c r="AL449" i="10"/>
  <c r="AO449" i="10"/>
  <c r="AR449" i="10"/>
  <c r="AU449" i="10"/>
  <c r="AX449" i="10"/>
  <c r="AF450" i="10"/>
  <c r="AI450" i="10"/>
  <c r="AL450" i="10"/>
  <c r="AO450" i="10"/>
  <c r="AR450" i="10"/>
  <c r="AU450" i="10"/>
  <c r="AX450" i="10"/>
  <c r="AF451" i="10"/>
  <c r="AI451" i="10"/>
  <c r="AL451" i="10"/>
  <c r="AO451" i="10"/>
  <c r="AR451" i="10"/>
  <c r="AU451" i="10"/>
  <c r="AX451" i="10"/>
  <c r="AF452" i="10"/>
  <c r="AI452" i="10"/>
  <c r="AL452" i="10"/>
  <c r="AO452" i="10"/>
  <c r="AR452" i="10"/>
  <c r="AU452" i="10"/>
  <c r="AX452" i="10"/>
  <c r="AF453" i="10"/>
  <c r="AI453" i="10"/>
  <c r="AL453" i="10"/>
  <c r="AO453" i="10"/>
  <c r="AR453" i="10"/>
  <c r="AU453" i="10"/>
  <c r="AX453" i="10"/>
  <c r="AF454" i="10"/>
  <c r="AI454" i="10"/>
  <c r="AL454" i="10"/>
  <c r="AO454" i="10"/>
  <c r="AR454" i="10"/>
  <c r="AU454" i="10"/>
  <c r="AX454" i="10"/>
  <c r="AF455" i="10"/>
  <c r="AI455" i="10"/>
  <c r="AL455" i="10"/>
  <c r="AO455" i="10"/>
  <c r="AR455" i="10"/>
  <c r="AU455" i="10"/>
  <c r="AX455" i="10"/>
  <c r="AF456" i="10"/>
  <c r="AI456" i="10"/>
  <c r="AL456" i="10"/>
  <c r="AO456" i="10"/>
  <c r="AR456" i="10"/>
  <c r="AU456" i="10"/>
  <c r="AX456" i="10"/>
  <c r="AF457" i="10"/>
  <c r="AI457" i="10"/>
  <c r="AL457" i="10"/>
  <c r="AO457" i="10"/>
  <c r="AR457" i="10"/>
  <c r="AU457" i="10"/>
  <c r="AX457" i="10"/>
  <c r="AF458" i="10"/>
  <c r="AI458" i="10"/>
  <c r="AL458" i="10"/>
  <c r="AO458" i="10"/>
  <c r="AR458" i="10"/>
  <c r="AU458" i="10"/>
  <c r="AX458" i="10"/>
  <c r="AE459" i="10"/>
  <c r="AH459" i="10"/>
  <c r="AI459" i="10"/>
  <c r="AK459" i="10"/>
  <c r="AN459" i="10"/>
  <c r="AO459" i="10"/>
  <c r="AQ459" i="10"/>
  <c r="AT459" i="10"/>
  <c r="AU459" i="10"/>
  <c r="AW459" i="10"/>
  <c r="AF465" i="10"/>
  <c r="AI465" i="10"/>
  <c r="AL465" i="10"/>
  <c r="AO465" i="10"/>
  <c r="AR465" i="10"/>
  <c r="AU465" i="10"/>
  <c r="AX465" i="10"/>
  <c r="AF466" i="10"/>
  <c r="AI466" i="10"/>
  <c r="AL466" i="10"/>
  <c r="AO466" i="10"/>
  <c r="AR466" i="10"/>
  <c r="AU466" i="10"/>
  <c r="AX466" i="10"/>
  <c r="AF467" i="10"/>
  <c r="AI467" i="10"/>
  <c r="AL467" i="10"/>
  <c r="AO467" i="10"/>
  <c r="AR467" i="10"/>
  <c r="AU467" i="10"/>
  <c r="AX467" i="10"/>
  <c r="AF468" i="10"/>
  <c r="AI468" i="10"/>
  <c r="AL468" i="10"/>
  <c r="AO468" i="10"/>
  <c r="AR468" i="10"/>
  <c r="AU468" i="10"/>
  <c r="AX468" i="10"/>
  <c r="AF469" i="10"/>
  <c r="AI469" i="10"/>
  <c r="AL469" i="10"/>
  <c r="AO469" i="10"/>
  <c r="AR469" i="10"/>
  <c r="AU469" i="10"/>
  <c r="AX469" i="10"/>
  <c r="AF470" i="10"/>
  <c r="AI470" i="10"/>
  <c r="AL470" i="10"/>
  <c r="AO470" i="10"/>
  <c r="AR470" i="10"/>
  <c r="AU470" i="10"/>
  <c r="AX470" i="10"/>
  <c r="AF471" i="10"/>
  <c r="AI471" i="10"/>
  <c r="AL471" i="10"/>
  <c r="AO471" i="10"/>
  <c r="AR471" i="10"/>
  <c r="AU471" i="10"/>
  <c r="AX471" i="10"/>
  <c r="AF472" i="10"/>
  <c r="AI472" i="10"/>
  <c r="AL472" i="10"/>
  <c r="AO472" i="10"/>
  <c r="AR472" i="10"/>
  <c r="AU472" i="10"/>
  <c r="AX472" i="10"/>
  <c r="AF473" i="10"/>
  <c r="AI473" i="10"/>
  <c r="AL473" i="10"/>
  <c r="AO473" i="10"/>
  <c r="AR473" i="10"/>
  <c r="AU473" i="10"/>
  <c r="AX473" i="10"/>
  <c r="AF474" i="10"/>
  <c r="AI474" i="10"/>
  <c r="AL474" i="10"/>
  <c r="AO474" i="10"/>
  <c r="AR474" i="10"/>
  <c r="AU474" i="10"/>
  <c r="AX474" i="10"/>
  <c r="AF475" i="10"/>
  <c r="AI475" i="10"/>
  <c r="AL475" i="10"/>
  <c r="AO475" i="10"/>
  <c r="AR475" i="10"/>
  <c r="AU475" i="10"/>
  <c r="AX475" i="10"/>
  <c r="AF476" i="10"/>
  <c r="AI476" i="10"/>
  <c r="AL476" i="10"/>
  <c r="AO476" i="10"/>
  <c r="AR476" i="10"/>
  <c r="AU476" i="10"/>
  <c r="AX476" i="10"/>
  <c r="AF477" i="10"/>
  <c r="AI477" i="10"/>
  <c r="AL477" i="10"/>
  <c r="AO477" i="10"/>
  <c r="AR477" i="10"/>
  <c r="AU477" i="10"/>
  <c r="AX477" i="10"/>
  <c r="AF478" i="10"/>
  <c r="AI478" i="10"/>
  <c r="AL478" i="10"/>
  <c r="AO478" i="10"/>
  <c r="AR478" i="10"/>
  <c r="AU478" i="10"/>
  <c r="AX478" i="10"/>
  <c r="AF479" i="10"/>
  <c r="AI479" i="10"/>
  <c r="AL479" i="10"/>
  <c r="AO479" i="10"/>
  <c r="AR479" i="10"/>
  <c r="AU479" i="10"/>
  <c r="AX479" i="10"/>
  <c r="AF480" i="10"/>
  <c r="AI480" i="10"/>
  <c r="AL480" i="10"/>
  <c r="AO480" i="10"/>
  <c r="AR480" i="10"/>
  <c r="AU480" i="10"/>
  <c r="AX480" i="10"/>
  <c r="AF481" i="10"/>
  <c r="AI481" i="10"/>
  <c r="AL481" i="10"/>
  <c r="AO481" i="10"/>
  <c r="AR481" i="10"/>
  <c r="AU481" i="10"/>
  <c r="AX481" i="10"/>
  <c r="AE482" i="10"/>
  <c r="AH482" i="10"/>
  <c r="AI482" i="10"/>
  <c r="AK482" i="10"/>
  <c r="AN482" i="10"/>
  <c r="AO482" i="10"/>
  <c r="AQ482" i="10"/>
  <c r="AT482" i="10"/>
  <c r="AU482" i="10"/>
  <c r="AW482" i="10"/>
  <c r="AF488" i="10"/>
  <c r="AI488" i="10"/>
  <c r="AL488" i="10"/>
  <c r="AO488" i="10"/>
  <c r="AR488" i="10"/>
  <c r="AU488" i="10"/>
  <c r="AX488" i="10"/>
  <c r="AF489" i="10"/>
  <c r="AI489" i="10"/>
  <c r="AL489" i="10"/>
  <c r="AO489" i="10"/>
  <c r="AR489" i="10"/>
  <c r="AU489" i="10"/>
  <c r="AX489" i="10"/>
  <c r="AF490" i="10"/>
  <c r="AI490" i="10"/>
  <c r="AL490" i="10"/>
  <c r="AO490" i="10"/>
  <c r="AR490" i="10"/>
  <c r="AU490" i="10"/>
  <c r="AX490" i="10"/>
  <c r="AF491" i="10"/>
  <c r="AI491" i="10"/>
  <c r="AL491" i="10"/>
  <c r="AO491" i="10"/>
  <c r="AR491" i="10"/>
  <c r="AU491" i="10"/>
  <c r="AX491" i="10"/>
  <c r="AF492" i="10"/>
  <c r="AI492" i="10"/>
  <c r="AL492" i="10"/>
  <c r="AO492" i="10"/>
  <c r="AR492" i="10"/>
  <c r="AU492" i="10"/>
  <c r="AX492" i="10"/>
  <c r="AF493" i="10"/>
  <c r="AI493" i="10"/>
  <c r="AL493" i="10"/>
  <c r="AO493" i="10"/>
  <c r="AR493" i="10"/>
  <c r="AU493" i="10"/>
  <c r="AX493" i="10"/>
  <c r="AF494" i="10"/>
  <c r="AI494" i="10"/>
  <c r="AL494" i="10"/>
  <c r="AO494" i="10"/>
  <c r="AR494" i="10"/>
  <c r="AU494" i="10"/>
  <c r="AX494" i="10"/>
  <c r="AF495" i="10"/>
  <c r="AI495" i="10"/>
  <c r="AL495" i="10"/>
  <c r="AO495" i="10"/>
  <c r="AR495" i="10"/>
  <c r="AU495" i="10"/>
  <c r="AX495" i="10"/>
  <c r="AF496" i="10"/>
  <c r="AI496" i="10"/>
  <c r="AL496" i="10"/>
  <c r="AO496" i="10"/>
  <c r="AR496" i="10"/>
  <c r="AU496" i="10"/>
  <c r="AX496" i="10"/>
  <c r="AF497" i="10"/>
  <c r="AI497" i="10"/>
  <c r="AL497" i="10"/>
  <c r="AO497" i="10"/>
  <c r="AR497" i="10"/>
  <c r="AU497" i="10"/>
  <c r="AX497" i="10"/>
  <c r="AF498" i="10"/>
  <c r="AI498" i="10"/>
  <c r="AL498" i="10"/>
  <c r="AO498" i="10"/>
  <c r="AR498" i="10"/>
  <c r="AU498" i="10"/>
  <c r="AX498" i="10"/>
  <c r="AF499" i="10"/>
  <c r="AI499" i="10"/>
  <c r="AL499" i="10"/>
  <c r="AO499" i="10"/>
  <c r="AR499" i="10"/>
  <c r="AU499" i="10"/>
  <c r="AX499" i="10"/>
  <c r="AF500" i="10"/>
  <c r="AI500" i="10"/>
  <c r="AL500" i="10"/>
  <c r="AO500" i="10"/>
  <c r="AR500" i="10"/>
  <c r="AU500" i="10"/>
  <c r="AX500" i="10"/>
  <c r="AF501" i="10"/>
  <c r="AI501" i="10"/>
  <c r="AL501" i="10"/>
  <c r="AO501" i="10"/>
  <c r="AR501" i="10"/>
  <c r="AU501" i="10"/>
  <c r="AX501" i="10"/>
  <c r="AF502" i="10"/>
  <c r="AI502" i="10"/>
  <c r="AL502" i="10"/>
  <c r="AO502" i="10"/>
  <c r="AR502" i="10"/>
  <c r="AU502" i="10"/>
  <c r="AX502" i="10"/>
  <c r="AF503" i="10"/>
  <c r="AI503" i="10"/>
  <c r="AL503" i="10"/>
  <c r="AO503" i="10"/>
  <c r="AR503" i="10"/>
  <c r="AU503" i="10"/>
  <c r="AX503" i="10"/>
  <c r="AF504" i="10"/>
  <c r="AI504" i="10"/>
  <c r="AL504" i="10"/>
  <c r="AO504" i="10"/>
  <c r="AR504" i="10"/>
  <c r="AU504" i="10"/>
  <c r="AX504" i="10"/>
  <c r="AE505" i="10"/>
  <c r="AF505" i="10"/>
  <c r="AH505" i="10"/>
  <c r="AK505" i="10"/>
  <c r="AL505" i="10"/>
  <c r="AN505" i="10"/>
  <c r="AQ505" i="10"/>
  <c r="AR505" i="10"/>
  <c r="AT505" i="10"/>
  <c r="AW505" i="10"/>
  <c r="AX505" i="10"/>
  <c r="AF511" i="10"/>
  <c r="AI511" i="10"/>
  <c r="AL511" i="10"/>
  <c r="AO511" i="10"/>
  <c r="AR511" i="10"/>
  <c r="AU511" i="10"/>
  <c r="AX511" i="10"/>
  <c r="AF512" i="10"/>
  <c r="AI512" i="10"/>
  <c r="AL512" i="10"/>
  <c r="AO512" i="10"/>
  <c r="AR512" i="10"/>
  <c r="AU512" i="10"/>
  <c r="AX512" i="10"/>
  <c r="AF513" i="10"/>
  <c r="AI513" i="10"/>
  <c r="AL513" i="10"/>
  <c r="AO513" i="10"/>
  <c r="AR513" i="10"/>
  <c r="AU513" i="10"/>
  <c r="AX513" i="10"/>
  <c r="AF514" i="10"/>
  <c r="AI514" i="10"/>
  <c r="AL514" i="10"/>
  <c r="AO514" i="10"/>
  <c r="AR514" i="10"/>
  <c r="AU514" i="10"/>
  <c r="AX514" i="10"/>
  <c r="AF515" i="10"/>
  <c r="AI515" i="10"/>
  <c r="AL515" i="10"/>
  <c r="AO515" i="10"/>
  <c r="AR515" i="10"/>
  <c r="AU515" i="10"/>
  <c r="AX515" i="10"/>
  <c r="AF516" i="10"/>
  <c r="AI516" i="10"/>
  <c r="AL516" i="10"/>
  <c r="AO516" i="10"/>
  <c r="AR516" i="10"/>
  <c r="AU516" i="10"/>
  <c r="AX516" i="10"/>
  <c r="AF517" i="10"/>
  <c r="AI517" i="10"/>
  <c r="AL517" i="10"/>
  <c r="AO517" i="10"/>
  <c r="AR517" i="10"/>
  <c r="AU517" i="10"/>
  <c r="AX517" i="10"/>
  <c r="AF518" i="10"/>
  <c r="AI518" i="10"/>
  <c r="AL518" i="10"/>
  <c r="AO518" i="10"/>
  <c r="AR518" i="10"/>
  <c r="AU518" i="10"/>
  <c r="AX518" i="10"/>
  <c r="AF519" i="10"/>
  <c r="AI519" i="10"/>
  <c r="AL519" i="10"/>
  <c r="AO519" i="10"/>
  <c r="AR519" i="10"/>
  <c r="AU519" i="10"/>
  <c r="AX519" i="10"/>
  <c r="AF520" i="10"/>
  <c r="AI520" i="10"/>
  <c r="AL520" i="10"/>
  <c r="AO520" i="10"/>
  <c r="AR520" i="10"/>
  <c r="AU520" i="10"/>
  <c r="AX520" i="10"/>
  <c r="AF521" i="10"/>
  <c r="AI521" i="10"/>
  <c r="AL521" i="10"/>
  <c r="AO521" i="10"/>
  <c r="AR521" i="10"/>
  <c r="AU521" i="10"/>
  <c r="AX521" i="10"/>
  <c r="AF522" i="10"/>
  <c r="AI522" i="10"/>
  <c r="AL522" i="10"/>
  <c r="AO522" i="10"/>
  <c r="AR522" i="10"/>
  <c r="AU522" i="10"/>
  <c r="AX522" i="10"/>
  <c r="AF523" i="10"/>
  <c r="AI523" i="10"/>
  <c r="AL523" i="10"/>
  <c r="AO523" i="10"/>
  <c r="AR523" i="10"/>
  <c r="AU523" i="10"/>
  <c r="AX523" i="10"/>
  <c r="AF524" i="10"/>
  <c r="AI524" i="10"/>
  <c r="AL524" i="10"/>
  <c r="AO524" i="10"/>
  <c r="AR524" i="10"/>
  <c r="AU524" i="10"/>
  <c r="AX524" i="10"/>
  <c r="AF525" i="10"/>
  <c r="AI525" i="10"/>
  <c r="AL525" i="10"/>
  <c r="AO525" i="10"/>
  <c r="AR525" i="10"/>
  <c r="AU525" i="10"/>
  <c r="AX525" i="10"/>
  <c r="AF526" i="10"/>
  <c r="AI526" i="10"/>
  <c r="AL526" i="10"/>
  <c r="AO526" i="10"/>
  <c r="AR526" i="10"/>
  <c r="AU526" i="10"/>
  <c r="AX526" i="10"/>
  <c r="AF527" i="10"/>
  <c r="AI527" i="10"/>
  <c r="AL527" i="10"/>
  <c r="AO527" i="10"/>
  <c r="AR527" i="10"/>
  <c r="AU527" i="10"/>
  <c r="AX527" i="10"/>
  <c r="AE528" i="10"/>
  <c r="AF528" i="10"/>
  <c r="AH528" i="10"/>
  <c r="AK528" i="10"/>
  <c r="AN528" i="10"/>
  <c r="AQ528" i="10"/>
  <c r="AT528" i="10"/>
  <c r="AW528" i="10"/>
  <c r="AF534" i="10"/>
  <c r="AI534" i="10"/>
  <c r="AL534" i="10"/>
  <c r="AO534" i="10"/>
  <c r="AR534" i="10"/>
  <c r="AU534" i="10"/>
  <c r="AX534" i="10"/>
  <c r="AF535" i="10"/>
  <c r="AI535" i="10"/>
  <c r="AL535" i="10"/>
  <c r="AO535" i="10"/>
  <c r="AR535" i="10"/>
  <c r="AU535" i="10"/>
  <c r="AX535" i="10"/>
  <c r="AF536" i="10"/>
  <c r="AI536" i="10"/>
  <c r="AL536" i="10"/>
  <c r="AO536" i="10"/>
  <c r="AR536" i="10"/>
  <c r="AU536" i="10"/>
  <c r="AU551" i="10" s="1"/>
  <c r="AX536" i="10"/>
  <c r="AF537" i="10"/>
  <c r="AI537" i="10"/>
  <c r="AL537" i="10"/>
  <c r="AO537" i="10"/>
  <c r="AR537" i="10"/>
  <c r="AU537" i="10"/>
  <c r="AX537" i="10"/>
  <c r="AF538" i="10"/>
  <c r="AI538" i="10"/>
  <c r="AL538" i="10"/>
  <c r="AO538" i="10"/>
  <c r="AR538" i="10"/>
  <c r="AU538" i="10"/>
  <c r="AX538" i="10"/>
  <c r="AF539" i="10"/>
  <c r="AI539" i="10"/>
  <c r="AL539" i="10"/>
  <c r="AO539" i="10"/>
  <c r="AR539" i="10"/>
  <c r="AU539" i="10"/>
  <c r="AX539" i="10"/>
  <c r="AF540" i="10"/>
  <c r="AI540" i="10"/>
  <c r="AL540" i="10"/>
  <c r="AO540" i="10"/>
  <c r="AR540" i="10"/>
  <c r="AU540" i="10"/>
  <c r="AX540" i="10"/>
  <c r="AF541" i="10"/>
  <c r="AI541" i="10"/>
  <c r="AL541" i="10"/>
  <c r="AO541" i="10"/>
  <c r="AR541" i="10"/>
  <c r="AU541" i="10"/>
  <c r="AX541" i="10"/>
  <c r="AF542" i="10"/>
  <c r="AI542" i="10"/>
  <c r="AL542" i="10"/>
  <c r="AO542" i="10"/>
  <c r="AR542" i="10"/>
  <c r="AU542" i="10"/>
  <c r="AX542" i="10"/>
  <c r="AF543" i="10"/>
  <c r="AI543" i="10"/>
  <c r="AL543" i="10"/>
  <c r="AO543" i="10"/>
  <c r="AR543" i="10"/>
  <c r="AU543" i="10"/>
  <c r="AX543" i="10"/>
  <c r="AF544" i="10"/>
  <c r="AI544" i="10"/>
  <c r="AL544" i="10"/>
  <c r="AO544" i="10"/>
  <c r="AR544" i="10"/>
  <c r="AU544" i="10"/>
  <c r="AX544" i="10"/>
  <c r="AF545" i="10"/>
  <c r="AI545" i="10"/>
  <c r="AL545" i="10"/>
  <c r="AO545" i="10"/>
  <c r="AR545" i="10"/>
  <c r="AU545" i="10"/>
  <c r="AX545" i="10"/>
  <c r="AF546" i="10"/>
  <c r="AI546" i="10"/>
  <c r="AL546" i="10"/>
  <c r="AO546" i="10"/>
  <c r="AR546" i="10"/>
  <c r="AU546" i="10"/>
  <c r="AX546" i="10"/>
  <c r="AF547" i="10"/>
  <c r="AI547" i="10"/>
  <c r="AL547" i="10"/>
  <c r="AO547" i="10"/>
  <c r="AR547" i="10"/>
  <c r="AU547" i="10"/>
  <c r="AX547" i="10"/>
  <c r="AF548" i="10"/>
  <c r="AI548" i="10"/>
  <c r="AL548" i="10"/>
  <c r="AO548" i="10"/>
  <c r="AR548" i="10"/>
  <c r="AU548" i="10"/>
  <c r="AX548" i="10"/>
  <c r="AF549" i="10"/>
  <c r="AI549" i="10"/>
  <c r="AL549" i="10"/>
  <c r="AO549" i="10"/>
  <c r="AR549" i="10"/>
  <c r="AU549" i="10"/>
  <c r="AX549" i="10"/>
  <c r="AF550" i="10"/>
  <c r="AI550" i="10"/>
  <c r="AL550" i="10"/>
  <c r="AO550" i="10"/>
  <c r="AR550" i="10"/>
  <c r="AU550" i="10"/>
  <c r="AX550" i="10"/>
  <c r="AE551" i="10"/>
  <c r="AH551" i="10"/>
  <c r="AK551" i="10"/>
  <c r="AN551" i="10"/>
  <c r="AQ551" i="10"/>
  <c r="AT551" i="10"/>
  <c r="AW551" i="10"/>
  <c r="AF557" i="10"/>
  <c r="AI557" i="10"/>
  <c r="AL557" i="10"/>
  <c r="AO557" i="10"/>
  <c r="AR557" i="10"/>
  <c r="AU557" i="10"/>
  <c r="AX557" i="10"/>
  <c r="AF558" i="10"/>
  <c r="AI558" i="10"/>
  <c r="AL558" i="10"/>
  <c r="AO558" i="10"/>
  <c r="AR558" i="10"/>
  <c r="AU558" i="10"/>
  <c r="AX558" i="10"/>
  <c r="AF559" i="10"/>
  <c r="AI559" i="10"/>
  <c r="AL559" i="10"/>
  <c r="AO559" i="10"/>
  <c r="AR559" i="10"/>
  <c r="AU559" i="10"/>
  <c r="AX559" i="10"/>
  <c r="AF560" i="10"/>
  <c r="AI560" i="10"/>
  <c r="AL560" i="10"/>
  <c r="AO560" i="10"/>
  <c r="AR560" i="10"/>
  <c r="AU560" i="10"/>
  <c r="AX560" i="10"/>
  <c r="AF561" i="10"/>
  <c r="AI561" i="10"/>
  <c r="AL561" i="10"/>
  <c r="AO561" i="10"/>
  <c r="AR561" i="10"/>
  <c r="AU561" i="10"/>
  <c r="AX561" i="10"/>
  <c r="AF562" i="10"/>
  <c r="AI562" i="10"/>
  <c r="AL562" i="10"/>
  <c r="AO562" i="10"/>
  <c r="AR562" i="10"/>
  <c r="AU562" i="10"/>
  <c r="AX562" i="10"/>
  <c r="AF563" i="10"/>
  <c r="AI563" i="10"/>
  <c r="AL563" i="10"/>
  <c r="AO563" i="10"/>
  <c r="AR563" i="10"/>
  <c r="AU563" i="10"/>
  <c r="AX563" i="10"/>
  <c r="AF564" i="10"/>
  <c r="AI564" i="10"/>
  <c r="AL564" i="10"/>
  <c r="AO564" i="10"/>
  <c r="AR564" i="10"/>
  <c r="AU564" i="10"/>
  <c r="AX564" i="10"/>
  <c r="AF565" i="10"/>
  <c r="AI565" i="10"/>
  <c r="AL565" i="10"/>
  <c r="AO565" i="10"/>
  <c r="AR565" i="10"/>
  <c r="AU565" i="10"/>
  <c r="AX565" i="10"/>
  <c r="AF566" i="10"/>
  <c r="AI566" i="10"/>
  <c r="AL566" i="10"/>
  <c r="AO566" i="10"/>
  <c r="AR566" i="10"/>
  <c r="AU566" i="10"/>
  <c r="AX566" i="10"/>
  <c r="AF567" i="10"/>
  <c r="AI567" i="10"/>
  <c r="AL567" i="10"/>
  <c r="AO567" i="10"/>
  <c r="AR567" i="10"/>
  <c r="AU567" i="10"/>
  <c r="AX567" i="10"/>
  <c r="AF568" i="10"/>
  <c r="AI568" i="10"/>
  <c r="AL568" i="10"/>
  <c r="AO568" i="10"/>
  <c r="AR568" i="10"/>
  <c r="AU568" i="10"/>
  <c r="AX568" i="10"/>
  <c r="AF569" i="10"/>
  <c r="AI569" i="10"/>
  <c r="AL569" i="10"/>
  <c r="AO569" i="10"/>
  <c r="AR569" i="10"/>
  <c r="AU569" i="10"/>
  <c r="AX569" i="10"/>
  <c r="AF570" i="10"/>
  <c r="AI570" i="10"/>
  <c r="AL570" i="10"/>
  <c r="AO570" i="10"/>
  <c r="AR570" i="10"/>
  <c r="AU570" i="10"/>
  <c r="AX570" i="10"/>
  <c r="AF571" i="10"/>
  <c r="AI571" i="10"/>
  <c r="AL571" i="10"/>
  <c r="AO571" i="10"/>
  <c r="AR571" i="10"/>
  <c r="AU571" i="10"/>
  <c r="AX571" i="10"/>
  <c r="AF572" i="10"/>
  <c r="AI572" i="10"/>
  <c r="AL572" i="10"/>
  <c r="AO572" i="10"/>
  <c r="AR572" i="10"/>
  <c r="AU572" i="10"/>
  <c r="AX572" i="10"/>
  <c r="AF573" i="10"/>
  <c r="AI573" i="10"/>
  <c r="AL573" i="10"/>
  <c r="AO573" i="10"/>
  <c r="AR573" i="10"/>
  <c r="AU573" i="10"/>
  <c r="AX573" i="10"/>
  <c r="AE574" i="10"/>
  <c r="AH574" i="10"/>
  <c r="AI574" i="10"/>
  <c r="AK574" i="10"/>
  <c r="AN574" i="10"/>
  <c r="AQ574" i="10"/>
  <c r="AT574" i="10"/>
  <c r="AW574" i="10"/>
  <c r="AZ5" i="10"/>
  <c r="AZ6" i="10"/>
  <c r="AZ7" i="10"/>
  <c r="AZ8" i="10"/>
  <c r="AZ9" i="10"/>
  <c r="AZ10" i="10"/>
  <c r="AZ11" i="10"/>
  <c r="AZ12" i="10"/>
  <c r="AZ13" i="10"/>
  <c r="AZ14" i="10"/>
  <c r="AZ15" i="10"/>
  <c r="AZ16" i="10"/>
  <c r="AZ17" i="10"/>
  <c r="AZ18" i="10"/>
  <c r="AZ19" i="10"/>
  <c r="AZ20" i="10"/>
  <c r="AZ21" i="10"/>
  <c r="AZ28" i="10"/>
  <c r="AZ45" i="10" s="1"/>
  <c r="AZ29" i="10"/>
  <c r="AZ30" i="10"/>
  <c r="AZ31" i="10"/>
  <c r="AZ32" i="10"/>
  <c r="AZ33" i="10"/>
  <c r="AZ34" i="10"/>
  <c r="AZ35" i="10"/>
  <c r="AZ36" i="10"/>
  <c r="AZ37" i="10"/>
  <c r="AZ38" i="10"/>
  <c r="AZ39" i="10"/>
  <c r="AZ40" i="10"/>
  <c r="AZ41" i="10"/>
  <c r="AZ42" i="10"/>
  <c r="AZ43" i="10"/>
  <c r="AZ44" i="10"/>
  <c r="AZ51" i="10"/>
  <c r="AZ52" i="10"/>
  <c r="AZ53" i="10"/>
  <c r="AZ54" i="10"/>
  <c r="AZ55" i="10"/>
  <c r="AZ56" i="10"/>
  <c r="AZ57" i="10"/>
  <c r="AZ58" i="10"/>
  <c r="AZ59" i="10"/>
  <c r="AZ60" i="10"/>
  <c r="AZ61" i="10"/>
  <c r="AZ62" i="10"/>
  <c r="AZ63" i="10"/>
  <c r="AZ64" i="10"/>
  <c r="AZ65" i="10"/>
  <c r="AZ66" i="10"/>
  <c r="AZ67" i="10"/>
  <c r="AZ74" i="10"/>
  <c r="AZ75" i="10"/>
  <c r="AZ76" i="10"/>
  <c r="AZ77" i="10"/>
  <c r="AZ78" i="10"/>
  <c r="AZ79" i="10"/>
  <c r="AZ80" i="10"/>
  <c r="AZ81" i="10"/>
  <c r="AZ82" i="10"/>
  <c r="AZ83" i="10"/>
  <c r="AZ84" i="10"/>
  <c r="AZ85" i="10"/>
  <c r="AZ86" i="10"/>
  <c r="AZ87" i="10"/>
  <c r="AZ88" i="10"/>
  <c r="AZ89" i="10"/>
  <c r="AZ90" i="10"/>
  <c r="AZ97" i="10"/>
  <c r="AZ98" i="10"/>
  <c r="AZ99" i="10"/>
  <c r="AZ100" i="10"/>
  <c r="AZ101" i="10"/>
  <c r="AZ102" i="10"/>
  <c r="AZ103" i="10"/>
  <c r="AZ104" i="10"/>
  <c r="AZ105" i="10"/>
  <c r="AZ106" i="10"/>
  <c r="AZ107" i="10"/>
  <c r="AZ108" i="10"/>
  <c r="AZ109" i="10"/>
  <c r="AZ110" i="10"/>
  <c r="AZ111" i="10"/>
  <c r="AZ112" i="10"/>
  <c r="AZ113" i="10"/>
  <c r="AZ120" i="10"/>
  <c r="AZ121" i="10"/>
  <c r="AZ122" i="10"/>
  <c r="AZ123" i="10"/>
  <c r="AZ124" i="10"/>
  <c r="AZ125" i="10"/>
  <c r="AZ126" i="10"/>
  <c r="AZ127" i="10"/>
  <c r="AZ128" i="10"/>
  <c r="AZ129" i="10"/>
  <c r="AZ130" i="10"/>
  <c r="AZ131" i="10"/>
  <c r="AZ132" i="10"/>
  <c r="AZ133" i="10"/>
  <c r="AZ134" i="10"/>
  <c r="AZ135" i="10"/>
  <c r="AZ136" i="10"/>
  <c r="AZ143" i="10"/>
  <c r="AZ144" i="10"/>
  <c r="AZ145" i="10"/>
  <c r="AZ146" i="10"/>
  <c r="AZ147" i="10"/>
  <c r="AZ148" i="10"/>
  <c r="AZ149" i="10"/>
  <c r="AZ150" i="10"/>
  <c r="AZ151" i="10"/>
  <c r="AZ152" i="10"/>
  <c r="AZ153" i="10"/>
  <c r="AZ154" i="10"/>
  <c r="AZ155" i="10"/>
  <c r="AZ156" i="10"/>
  <c r="AZ157" i="10"/>
  <c r="AZ158" i="10"/>
  <c r="AZ159" i="10"/>
  <c r="AZ166" i="10"/>
  <c r="AZ167" i="10"/>
  <c r="AZ168" i="10"/>
  <c r="AZ169" i="10"/>
  <c r="AZ170" i="10"/>
  <c r="AZ171" i="10"/>
  <c r="AZ172" i="10"/>
  <c r="AZ173" i="10"/>
  <c r="AZ174" i="10"/>
  <c r="AZ175" i="10"/>
  <c r="AZ176" i="10"/>
  <c r="AZ177" i="10"/>
  <c r="AZ178" i="10"/>
  <c r="AZ179" i="10"/>
  <c r="AZ180" i="10"/>
  <c r="AZ181" i="10"/>
  <c r="AZ182" i="10"/>
  <c r="AZ189" i="10"/>
  <c r="AZ190" i="10"/>
  <c r="AZ191" i="10"/>
  <c r="AZ192" i="10"/>
  <c r="AZ193" i="10"/>
  <c r="AZ194" i="10"/>
  <c r="AZ195" i="10"/>
  <c r="AZ196" i="10"/>
  <c r="AZ197" i="10"/>
  <c r="AZ198" i="10"/>
  <c r="AZ199" i="10"/>
  <c r="AZ200" i="10"/>
  <c r="AZ201" i="10"/>
  <c r="AZ202" i="10"/>
  <c r="AZ203" i="10"/>
  <c r="AZ204" i="10"/>
  <c r="AZ205" i="10"/>
  <c r="AZ212" i="10"/>
  <c r="AZ213" i="10"/>
  <c r="AZ214" i="10"/>
  <c r="AZ215" i="10"/>
  <c r="AZ216" i="10"/>
  <c r="AZ217" i="10"/>
  <c r="AZ218" i="10"/>
  <c r="AZ219" i="10"/>
  <c r="AZ220" i="10"/>
  <c r="AZ221" i="10"/>
  <c r="AZ222" i="10"/>
  <c r="AZ223" i="10"/>
  <c r="AZ224" i="10"/>
  <c r="AZ225" i="10"/>
  <c r="AZ226" i="10"/>
  <c r="AZ227" i="10"/>
  <c r="AZ228" i="10"/>
  <c r="AZ235" i="10"/>
  <c r="AZ236" i="10"/>
  <c r="AZ237" i="10"/>
  <c r="AZ238" i="10"/>
  <c r="AZ239" i="10"/>
  <c r="AZ240" i="10"/>
  <c r="AZ241" i="10"/>
  <c r="AZ242" i="10"/>
  <c r="AZ243" i="10"/>
  <c r="AZ244" i="10"/>
  <c r="AZ245" i="10"/>
  <c r="AZ246" i="10"/>
  <c r="AZ247" i="10"/>
  <c r="AZ248" i="10"/>
  <c r="AZ249" i="10"/>
  <c r="AZ250" i="10"/>
  <c r="AZ251" i="10"/>
  <c r="AZ258" i="10"/>
  <c r="AZ259" i="10"/>
  <c r="AZ260" i="10"/>
  <c r="AZ261" i="10"/>
  <c r="AZ275" i="10" s="1"/>
  <c r="AZ262" i="10"/>
  <c r="AZ263" i="10"/>
  <c r="AZ264" i="10"/>
  <c r="AZ265" i="10"/>
  <c r="AZ266" i="10"/>
  <c r="AZ267" i="10"/>
  <c r="AZ268" i="10"/>
  <c r="AZ269" i="10"/>
  <c r="AZ270" i="10"/>
  <c r="AZ271" i="10"/>
  <c r="AZ272" i="10"/>
  <c r="AZ273" i="10"/>
  <c r="AZ274" i="10"/>
  <c r="AZ281" i="10"/>
  <c r="AZ282" i="10"/>
  <c r="AZ283" i="10"/>
  <c r="AZ284" i="10"/>
  <c r="AZ285" i="10"/>
  <c r="AZ286" i="10"/>
  <c r="AZ287" i="10"/>
  <c r="AZ288" i="10"/>
  <c r="AZ289" i="10"/>
  <c r="AZ290" i="10"/>
  <c r="AZ291" i="10"/>
  <c r="AZ292" i="10"/>
  <c r="AZ293" i="10"/>
  <c r="AZ294" i="10"/>
  <c r="AZ295" i="10"/>
  <c r="AZ296" i="10"/>
  <c r="AZ297" i="10"/>
  <c r="AZ304" i="10"/>
  <c r="AZ305" i="10"/>
  <c r="AZ306" i="10"/>
  <c r="AZ307" i="10"/>
  <c r="AZ308" i="10"/>
  <c r="AZ309" i="10"/>
  <c r="AZ310" i="10"/>
  <c r="AZ311" i="10"/>
  <c r="AZ312" i="10"/>
  <c r="AZ313" i="10"/>
  <c r="AZ314" i="10"/>
  <c r="AZ315" i="10"/>
  <c r="AZ316" i="10"/>
  <c r="AZ317" i="10"/>
  <c r="AZ318" i="10"/>
  <c r="AZ319" i="10"/>
  <c r="AZ320" i="10"/>
  <c r="AZ327" i="10"/>
  <c r="AZ328" i="10"/>
  <c r="AZ329" i="10"/>
  <c r="AZ330" i="10"/>
  <c r="AZ331" i="10"/>
  <c r="AZ332" i="10"/>
  <c r="AZ333" i="10"/>
  <c r="AZ334" i="10"/>
  <c r="AZ335" i="10"/>
  <c r="AZ336" i="10"/>
  <c r="AZ337" i="10"/>
  <c r="AZ338" i="10"/>
  <c r="AZ339" i="10"/>
  <c r="AZ340" i="10"/>
  <c r="AZ341" i="10"/>
  <c r="AZ342" i="10"/>
  <c r="AZ343" i="10"/>
  <c r="AZ350" i="10"/>
  <c r="AZ351" i="10"/>
  <c r="AZ352" i="10"/>
  <c r="AZ353" i="10"/>
  <c r="AZ354" i="10"/>
  <c r="AZ355" i="10"/>
  <c r="AZ356" i="10"/>
  <c r="AZ357" i="10"/>
  <c r="AZ358" i="10"/>
  <c r="AZ359" i="10"/>
  <c r="AZ360" i="10"/>
  <c r="AZ361" i="10"/>
  <c r="AZ362" i="10"/>
  <c r="AZ363" i="10"/>
  <c r="AZ364" i="10"/>
  <c r="AZ365" i="10"/>
  <c r="AZ366" i="10"/>
  <c r="AZ373" i="10"/>
  <c r="AZ374" i="10"/>
  <c r="AZ375" i="10"/>
  <c r="AZ376" i="10"/>
  <c r="AZ377" i="10"/>
  <c r="AZ378" i="10"/>
  <c r="AZ379" i="10"/>
  <c r="AZ380" i="10"/>
  <c r="AZ381" i="10"/>
  <c r="AZ382" i="10"/>
  <c r="AZ383" i="10"/>
  <c r="AZ384" i="10"/>
  <c r="AZ385" i="10"/>
  <c r="AZ386" i="10"/>
  <c r="AZ387" i="10"/>
  <c r="AZ388" i="10"/>
  <c r="AZ389" i="10"/>
  <c r="AZ396" i="10"/>
  <c r="AZ397" i="10"/>
  <c r="AZ398" i="10"/>
  <c r="AZ399" i="10"/>
  <c r="AZ400" i="10"/>
  <c r="AZ401" i="10"/>
  <c r="AZ402" i="10"/>
  <c r="AZ403" i="10"/>
  <c r="AZ404" i="10"/>
  <c r="AZ405" i="10"/>
  <c r="AZ406" i="10"/>
  <c r="AZ407" i="10"/>
  <c r="AZ408" i="10"/>
  <c r="AZ409" i="10"/>
  <c r="AZ410" i="10"/>
  <c r="AZ411" i="10"/>
  <c r="AZ412" i="10"/>
  <c r="AZ419" i="10"/>
  <c r="AZ420" i="10"/>
  <c r="AZ421" i="10"/>
  <c r="AZ422" i="10"/>
  <c r="AZ423" i="10"/>
  <c r="AZ424" i="10"/>
  <c r="AZ425" i="10"/>
  <c r="AZ426" i="10"/>
  <c r="AZ427" i="10"/>
  <c r="AZ428" i="10"/>
  <c r="AZ429" i="10"/>
  <c r="AZ430" i="10"/>
  <c r="AZ431" i="10"/>
  <c r="AZ432" i="10"/>
  <c r="AZ433" i="10"/>
  <c r="AZ434" i="10"/>
  <c r="AZ435" i="10"/>
  <c r="AZ442" i="10"/>
  <c r="AZ443" i="10"/>
  <c r="AZ444" i="10"/>
  <c r="AZ445" i="10"/>
  <c r="AZ446" i="10"/>
  <c r="AZ447" i="10"/>
  <c r="AZ448" i="10"/>
  <c r="AZ449" i="10"/>
  <c r="AZ450" i="10"/>
  <c r="AZ451" i="10"/>
  <c r="AZ452" i="10"/>
  <c r="AZ453" i="10"/>
  <c r="AZ454" i="10"/>
  <c r="AZ455" i="10"/>
  <c r="AZ456" i="10"/>
  <c r="AZ457" i="10"/>
  <c r="AZ458" i="10"/>
  <c r="AZ459" i="10"/>
  <c r="AZ465" i="10"/>
  <c r="AZ466" i="10"/>
  <c r="AZ467" i="10"/>
  <c r="AZ468" i="10"/>
  <c r="AZ469" i="10"/>
  <c r="AZ470" i="10"/>
  <c r="AZ471" i="10"/>
  <c r="AZ472" i="10"/>
  <c r="AZ473" i="10"/>
  <c r="AZ474" i="10"/>
  <c r="AZ475" i="10"/>
  <c r="AZ476" i="10"/>
  <c r="AZ477" i="10"/>
  <c r="AZ478" i="10"/>
  <c r="AZ479" i="10"/>
  <c r="AZ480" i="10"/>
  <c r="AZ481" i="10"/>
  <c r="AZ488" i="10"/>
  <c r="AZ489" i="10"/>
  <c r="AZ490" i="10"/>
  <c r="AZ491" i="10"/>
  <c r="AZ492" i="10"/>
  <c r="AZ493" i="10"/>
  <c r="AZ494" i="10"/>
  <c r="AZ495" i="10"/>
  <c r="AZ496" i="10"/>
  <c r="AZ497" i="10"/>
  <c r="AZ498" i="10"/>
  <c r="AZ499" i="10"/>
  <c r="AZ500" i="10"/>
  <c r="AZ501" i="10"/>
  <c r="AZ502" i="10"/>
  <c r="AZ503" i="10"/>
  <c r="AZ504" i="10"/>
  <c r="AZ511" i="10"/>
  <c r="AZ512" i="10"/>
  <c r="AZ513" i="10"/>
  <c r="AZ514" i="10"/>
  <c r="AZ515" i="10"/>
  <c r="AZ516" i="10"/>
  <c r="AZ517" i="10"/>
  <c r="AZ518" i="10"/>
  <c r="AZ519" i="10"/>
  <c r="AZ520" i="10"/>
  <c r="AZ521" i="10"/>
  <c r="AZ522" i="10"/>
  <c r="AZ523" i="10"/>
  <c r="AZ524" i="10"/>
  <c r="AZ525" i="10"/>
  <c r="AZ526" i="10"/>
  <c r="AZ527" i="10"/>
  <c r="AZ534" i="10"/>
  <c r="AZ535" i="10"/>
  <c r="AZ536" i="10"/>
  <c r="AZ537" i="10"/>
  <c r="AZ538" i="10"/>
  <c r="AZ539" i="10"/>
  <c r="AZ540" i="10"/>
  <c r="AZ541" i="10"/>
  <c r="AZ542" i="10"/>
  <c r="AZ543" i="10"/>
  <c r="AZ544" i="10"/>
  <c r="AZ545" i="10"/>
  <c r="AZ546" i="10"/>
  <c r="AZ547" i="10"/>
  <c r="AZ548" i="10"/>
  <c r="AZ549" i="10"/>
  <c r="AZ550" i="10"/>
  <c r="AZ557" i="10"/>
  <c r="AZ558" i="10"/>
  <c r="AZ559" i="10"/>
  <c r="AZ560" i="10"/>
  <c r="AZ561" i="10"/>
  <c r="AZ562" i="10"/>
  <c r="AZ563" i="10"/>
  <c r="AZ564" i="10"/>
  <c r="AZ565" i="10"/>
  <c r="AZ566" i="10"/>
  <c r="AZ567" i="10"/>
  <c r="AZ568" i="10"/>
  <c r="AZ569" i="10"/>
  <c r="AZ570" i="10"/>
  <c r="AZ571" i="10"/>
  <c r="AZ572" i="10"/>
  <c r="AZ573" i="10"/>
  <c r="F26" i="39"/>
  <c r="E26" i="39"/>
  <c r="M25" i="39"/>
  <c r="L25" i="39"/>
  <c r="F25" i="39"/>
  <c r="E25" i="39"/>
  <c r="M24" i="39"/>
  <c r="L24" i="39"/>
  <c r="F24" i="39"/>
  <c r="E24" i="39"/>
  <c r="M23" i="39"/>
  <c r="L23" i="39"/>
  <c r="F23" i="39"/>
  <c r="E23" i="39"/>
  <c r="M22" i="39"/>
  <c r="L22" i="39"/>
  <c r="F22" i="39"/>
  <c r="E22" i="39"/>
  <c r="M21" i="39"/>
  <c r="L21" i="39"/>
  <c r="F21" i="39"/>
  <c r="E21" i="39"/>
  <c r="M17" i="39"/>
  <c r="L17" i="39"/>
  <c r="M16" i="39"/>
  <c r="L16" i="39"/>
  <c r="M15" i="39"/>
  <c r="L15" i="39"/>
  <c r="M14" i="39"/>
  <c r="L14" i="39"/>
  <c r="F14" i="39"/>
  <c r="E14" i="39"/>
  <c r="M13" i="39"/>
  <c r="L13" i="39"/>
  <c r="M12" i="39"/>
  <c r="L12" i="39"/>
  <c r="M11" i="39"/>
  <c r="L11" i="39"/>
  <c r="F11" i="39"/>
  <c r="E11" i="39"/>
  <c r="M10" i="39"/>
  <c r="L10" i="39"/>
  <c r="F10" i="39"/>
  <c r="E10" i="39"/>
  <c r="M9" i="39"/>
  <c r="L9" i="39"/>
  <c r="F9" i="39"/>
  <c r="E9" i="39"/>
  <c r="F8" i="39"/>
  <c r="E8" i="39"/>
  <c r="F7" i="39"/>
  <c r="E7" i="39"/>
  <c r="J234" i="40" l="1"/>
  <c r="Q97" i="40"/>
  <c r="P34" i="40"/>
  <c r="P35" i="40"/>
  <c r="R47" i="40"/>
  <c r="R50" i="40"/>
  <c r="R115" i="40"/>
  <c r="R217" i="40"/>
  <c r="S217" i="40" s="1"/>
  <c r="U217" i="40" s="1"/>
  <c r="I230" i="40"/>
  <c r="R31" i="40"/>
  <c r="P40" i="40"/>
  <c r="R51" i="40"/>
  <c r="R62" i="40"/>
  <c r="R71" i="40"/>
  <c r="R141" i="40"/>
  <c r="P25" i="40"/>
  <c r="R36" i="40"/>
  <c r="R41" i="40"/>
  <c r="R45" i="40"/>
  <c r="R52" i="40"/>
  <c r="Q56" i="40"/>
  <c r="S56" i="40" s="1"/>
  <c r="U56" i="40" s="1"/>
  <c r="P65" i="40"/>
  <c r="Q91" i="40"/>
  <c r="R113" i="40"/>
  <c r="R124" i="40"/>
  <c r="R146" i="40"/>
  <c r="R185" i="40"/>
  <c r="R189" i="40"/>
  <c r="R221" i="40"/>
  <c r="P16" i="40"/>
  <c r="P18" i="40"/>
  <c r="R19" i="40"/>
  <c r="R20" i="40"/>
  <c r="C236" i="40"/>
  <c r="F229" i="40"/>
  <c r="N229" i="40"/>
  <c r="H230" i="40"/>
  <c r="P5" i="40"/>
  <c r="J231" i="40"/>
  <c r="N231" i="40"/>
  <c r="H232" i="40"/>
  <c r="J233" i="40"/>
  <c r="N233" i="40"/>
  <c r="H234" i="40"/>
  <c r="F235" i="40"/>
  <c r="D236" i="40"/>
  <c r="H236" i="40"/>
  <c r="C229" i="40"/>
  <c r="G229" i="40"/>
  <c r="G231" i="40"/>
  <c r="O231" i="40"/>
  <c r="I232" i="40"/>
  <c r="R6" i="40"/>
  <c r="O233" i="40"/>
  <c r="O235" i="40"/>
  <c r="I236" i="40"/>
  <c r="R10" i="40"/>
  <c r="P13" i="40"/>
  <c r="R13" i="40"/>
  <c r="Q14" i="40"/>
  <c r="R14" i="40"/>
  <c r="P55" i="40"/>
  <c r="Q69" i="40"/>
  <c r="Q80" i="40"/>
  <c r="Q107" i="40"/>
  <c r="Q166" i="40"/>
  <c r="J229" i="40"/>
  <c r="D230" i="40"/>
  <c r="L230" i="40"/>
  <c r="F231" i="40"/>
  <c r="D232" i="40"/>
  <c r="L232" i="40"/>
  <c r="F233" i="40"/>
  <c r="D234" i="40"/>
  <c r="L234" i="40"/>
  <c r="J235" i="40"/>
  <c r="N235" i="40"/>
  <c r="L236" i="40"/>
  <c r="H229" i="40"/>
  <c r="J236" i="40"/>
  <c r="P22" i="40"/>
  <c r="R22" i="40"/>
  <c r="R23" i="40"/>
  <c r="R25" i="40"/>
  <c r="R27" i="40"/>
  <c r="R29" i="40"/>
  <c r="P31" i="40"/>
  <c r="R32" i="40"/>
  <c r="R34" i="40"/>
  <c r="R38" i="40"/>
  <c r="R43" i="40"/>
  <c r="Q45" i="40"/>
  <c r="R46" i="40"/>
  <c r="Q50" i="40"/>
  <c r="R54" i="40"/>
  <c r="R56" i="40"/>
  <c r="P58" i="40"/>
  <c r="R59" i="40"/>
  <c r="Q60" i="40"/>
  <c r="Q61" i="40"/>
  <c r="R61" i="40"/>
  <c r="S61" i="40" s="1"/>
  <c r="U61" i="40" s="1"/>
  <c r="R63" i="40"/>
  <c r="R65" i="40"/>
  <c r="Q67" i="40"/>
  <c r="R67" i="40"/>
  <c r="R68" i="40"/>
  <c r="P69" i="40"/>
  <c r="Q70" i="40"/>
  <c r="R70" i="40"/>
  <c r="S70" i="40" s="1"/>
  <c r="U70" i="40" s="1"/>
  <c r="Q71" i="40"/>
  <c r="R72" i="40"/>
  <c r="Q74" i="40"/>
  <c r="R74" i="40"/>
  <c r="S74" i="40" s="1"/>
  <c r="U74" i="40" s="1"/>
  <c r="Q76" i="40"/>
  <c r="R77" i="40"/>
  <c r="R79" i="40"/>
  <c r="R81" i="40"/>
  <c r="S81" i="40" s="1"/>
  <c r="U81" i="40" s="1"/>
  <c r="R83" i="40"/>
  <c r="Q85" i="40"/>
  <c r="R85" i="40"/>
  <c r="S85" i="40" s="1"/>
  <c r="U85" i="40" s="1"/>
  <c r="R86" i="40"/>
  <c r="R87" i="40"/>
  <c r="R88" i="40"/>
  <c r="Q89" i="40"/>
  <c r="R89" i="40"/>
  <c r="S89" i="40" s="1"/>
  <c r="U89" i="40" s="1"/>
  <c r="Q90" i="40"/>
  <c r="R90" i="40"/>
  <c r="S90" i="40" s="1"/>
  <c r="U90" i="40" s="1"/>
  <c r="P91" i="40"/>
  <c r="R91" i="40"/>
  <c r="S91" i="40" s="1"/>
  <c r="U91" i="40" s="1"/>
  <c r="Q92" i="40"/>
  <c r="R92" i="40"/>
  <c r="Q94" i="40"/>
  <c r="R95" i="40"/>
  <c r="Q96" i="40"/>
  <c r="R97" i="40"/>
  <c r="S97" i="40" s="1"/>
  <c r="U97" i="40" s="1"/>
  <c r="Q98" i="40"/>
  <c r="R99" i="40"/>
  <c r="R100" i="40"/>
  <c r="R101" i="40"/>
  <c r="Q103" i="40"/>
  <c r="R103" i="40"/>
  <c r="S103" i="40" s="1"/>
  <c r="U103" i="40" s="1"/>
  <c r="Q104" i="40"/>
  <c r="R104" i="40"/>
  <c r="S104" i="40" s="1"/>
  <c r="U104" i="40" s="1"/>
  <c r="P105" i="40"/>
  <c r="R105" i="40"/>
  <c r="S105" i="40" s="1"/>
  <c r="U105" i="40" s="1"/>
  <c r="Q106" i="40"/>
  <c r="R106" i="40"/>
  <c r="P107" i="40"/>
  <c r="R107" i="40"/>
  <c r="S107" i="40" s="1"/>
  <c r="U107" i="40" s="1"/>
  <c r="R108" i="40"/>
  <c r="Q109" i="40"/>
  <c r="R110" i="40"/>
  <c r="P112" i="40"/>
  <c r="Q113" i="40"/>
  <c r="P114" i="40"/>
  <c r="R116" i="40"/>
  <c r="R117" i="40"/>
  <c r="R119" i="40"/>
  <c r="R121" i="40"/>
  <c r="O230" i="40"/>
  <c r="I231" i="40"/>
  <c r="R123" i="40"/>
  <c r="I233" i="40"/>
  <c r="R125" i="40"/>
  <c r="I235" i="40"/>
  <c r="R127" i="40"/>
  <c r="P132" i="40"/>
  <c r="Q133" i="40"/>
  <c r="Q134" i="40"/>
  <c r="Q136" i="40"/>
  <c r="R140" i="40"/>
  <c r="R142" i="40"/>
  <c r="R144" i="40"/>
  <c r="P145" i="40"/>
  <c r="Q146" i="40"/>
  <c r="Q148" i="40"/>
  <c r="S148" i="40" s="1"/>
  <c r="U148" i="40" s="1"/>
  <c r="Q150" i="40"/>
  <c r="R152" i="40"/>
  <c r="Q159" i="40"/>
  <c r="P160" i="40"/>
  <c r="Q161" i="40"/>
  <c r="R162" i="40"/>
  <c r="R163" i="40"/>
  <c r="R167" i="40"/>
  <c r="Q172" i="40"/>
  <c r="Q177" i="40"/>
  <c r="R180" i="40"/>
  <c r="P189" i="40"/>
  <c r="R190" i="40"/>
  <c r="R194" i="40"/>
  <c r="P198" i="40"/>
  <c r="R199" i="40"/>
  <c r="R202" i="40"/>
  <c r="R203" i="40"/>
  <c r="Q204" i="40"/>
  <c r="R204" i="40"/>
  <c r="S204" i="40" s="1"/>
  <c r="U204" i="40" s="1"/>
  <c r="C233" i="40"/>
  <c r="R206" i="40"/>
  <c r="R207" i="40"/>
  <c r="Q208" i="40"/>
  <c r="R208" i="40"/>
  <c r="S208" i="40" s="1"/>
  <c r="U208" i="40" s="1"/>
  <c r="R209" i="40"/>
  <c r="P212" i="40"/>
  <c r="R212" i="40"/>
  <c r="P216" i="40"/>
  <c r="R216" i="40"/>
  <c r="Q222" i="40"/>
  <c r="R224" i="40"/>
  <c r="P225" i="40"/>
  <c r="R226" i="40"/>
  <c r="R227" i="40"/>
  <c r="B229" i="40"/>
  <c r="Q3" i="40"/>
  <c r="B233" i="40"/>
  <c r="Q7" i="40"/>
  <c r="R3" i="40"/>
  <c r="Q6" i="40"/>
  <c r="Q8" i="40"/>
  <c r="R5" i="40"/>
  <c r="D229" i="40"/>
  <c r="L229" i="40"/>
  <c r="P4" i="40"/>
  <c r="F230" i="40"/>
  <c r="J230" i="40"/>
  <c r="N230" i="40"/>
  <c r="D231" i="40"/>
  <c r="H231" i="40"/>
  <c r="L231" i="40"/>
  <c r="P6" i="40"/>
  <c r="F232" i="40"/>
  <c r="J232" i="40"/>
  <c r="N232" i="40"/>
  <c r="D233" i="40"/>
  <c r="H233" i="40"/>
  <c r="L233" i="40"/>
  <c r="P8" i="40"/>
  <c r="F234" i="40"/>
  <c r="N234" i="40"/>
  <c r="D235" i="40"/>
  <c r="H235" i="40"/>
  <c r="L235" i="40"/>
  <c r="B236" i="40"/>
  <c r="P10" i="40"/>
  <c r="F236" i="40"/>
  <c r="N236" i="40"/>
  <c r="Q10" i="40"/>
  <c r="R7" i="40"/>
  <c r="P73" i="40"/>
  <c r="Q73" i="40"/>
  <c r="Q87" i="40"/>
  <c r="P87" i="40"/>
  <c r="S92" i="40"/>
  <c r="U92" i="40" s="1"/>
  <c r="R122" i="40"/>
  <c r="B231" i="40"/>
  <c r="Q5" i="40"/>
  <c r="B235" i="40"/>
  <c r="Q9" i="40"/>
  <c r="P9" i="40"/>
  <c r="P3" i="40"/>
  <c r="Q173" i="40"/>
  <c r="C235" i="40"/>
  <c r="M229" i="40"/>
  <c r="G230" i="40"/>
  <c r="G232" i="40"/>
  <c r="G234" i="40"/>
  <c r="O234" i="40"/>
  <c r="O236" i="40"/>
  <c r="R9" i="40"/>
  <c r="P7" i="40"/>
  <c r="Q4" i="40"/>
  <c r="B230" i="40"/>
  <c r="B232" i="40"/>
  <c r="B234" i="40"/>
  <c r="E229" i="40"/>
  <c r="I229" i="40"/>
  <c r="C230" i="40"/>
  <c r="K230" i="40"/>
  <c r="E231" i="40"/>
  <c r="M231" i="40"/>
  <c r="C232" i="40"/>
  <c r="K232" i="40"/>
  <c r="O232" i="40"/>
  <c r="E233" i="40"/>
  <c r="M233" i="40"/>
  <c r="R233" i="40" s="1"/>
  <c r="C234" i="40"/>
  <c r="K234" i="40"/>
  <c r="E235" i="40"/>
  <c r="M235" i="40"/>
  <c r="G236" i="40"/>
  <c r="K236" i="40"/>
  <c r="P14" i="40"/>
  <c r="Q18" i="40"/>
  <c r="P20" i="40"/>
  <c r="Q128" i="40"/>
  <c r="Q162" i="40"/>
  <c r="S162" i="40" s="1"/>
  <c r="U162" i="40" s="1"/>
  <c r="Q164" i="40"/>
  <c r="Q167" i="40"/>
  <c r="Q169" i="40"/>
  <c r="P180" i="40"/>
  <c r="P185" i="40"/>
  <c r="R218" i="40"/>
  <c r="P221" i="40"/>
  <c r="R225" i="40"/>
  <c r="K229" i="40"/>
  <c r="O229" i="40"/>
  <c r="E230" i="40"/>
  <c r="M230" i="40"/>
  <c r="C231" i="40"/>
  <c r="K231" i="40"/>
  <c r="E232" i="40"/>
  <c r="M232" i="40"/>
  <c r="G233" i="40"/>
  <c r="K233" i="40"/>
  <c r="E234" i="40"/>
  <c r="I234" i="40"/>
  <c r="M234" i="40"/>
  <c r="G235" i="40"/>
  <c r="K235" i="40"/>
  <c r="E236" i="40"/>
  <c r="M236" i="40"/>
  <c r="R8" i="40"/>
  <c r="R4" i="40"/>
  <c r="Q108" i="40"/>
  <c r="Q110" i="40"/>
  <c r="R28" i="40"/>
  <c r="Q123" i="40"/>
  <c r="S123" i="40" s="1"/>
  <c r="U123" i="40" s="1"/>
  <c r="Q124" i="40"/>
  <c r="Q125" i="40"/>
  <c r="S125" i="40" s="1"/>
  <c r="U125" i="40" s="1"/>
  <c r="P127" i="40"/>
  <c r="R139" i="40"/>
  <c r="P141" i="40"/>
  <c r="Q142" i="40"/>
  <c r="Q143" i="40"/>
  <c r="R143" i="40"/>
  <c r="Q145" i="40"/>
  <c r="R145" i="40"/>
  <c r="S145" i="40" s="1"/>
  <c r="U145" i="40" s="1"/>
  <c r="R184" i="40"/>
  <c r="Q186" i="40"/>
  <c r="R186" i="40"/>
  <c r="R188" i="40"/>
  <c r="Q190" i="40"/>
  <c r="R193" i="40"/>
  <c r="P194" i="40"/>
  <c r="Q195" i="40"/>
  <c r="R195" i="40"/>
  <c r="R197" i="40"/>
  <c r="Q199" i="40"/>
  <c r="P203" i="40"/>
  <c r="P207" i="40"/>
  <c r="R220" i="40"/>
  <c r="R222" i="40"/>
  <c r="Q226" i="40"/>
  <c r="S226" i="40" s="1"/>
  <c r="U226" i="40" s="1"/>
  <c r="Q15" i="40"/>
  <c r="R15" i="40"/>
  <c r="Q16" i="40"/>
  <c r="R16" i="40"/>
  <c r="S16" i="40" s="1"/>
  <c r="U16" i="40" s="1"/>
  <c r="R17" i="40"/>
  <c r="R18" i="40"/>
  <c r="P19" i="40"/>
  <c r="Q23" i="40"/>
  <c r="S23" i="40" s="1"/>
  <c r="U23" i="40" s="1"/>
  <c r="Q24" i="40"/>
  <c r="R24" i="40"/>
  <c r="Q25" i="40"/>
  <c r="P26" i="40"/>
  <c r="R26" i="40"/>
  <c r="Q27" i="40"/>
  <c r="Q28" i="40"/>
  <c r="Q29" i="40"/>
  <c r="S29" i="40" s="1"/>
  <c r="U29" i="40" s="1"/>
  <c r="Q32" i="40"/>
  <c r="P33" i="40"/>
  <c r="R33" i="40"/>
  <c r="Q34" i="40"/>
  <c r="R35" i="40"/>
  <c r="Q36" i="40"/>
  <c r="Q37" i="40"/>
  <c r="R37" i="40"/>
  <c r="P38" i="40"/>
  <c r="R40" i="40"/>
  <c r="Q41" i="40"/>
  <c r="Q42" i="40"/>
  <c r="R42" i="40"/>
  <c r="P43" i="40"/>
  <c r="P44" i="40"/>
  <c r="R44" i="40"/>
  <c r="P46" i="40"/>
  <c r="Q47" i="40"/>
  <c r="P49" i="40"/>
  <c r="R49" i="40"/>
  <c r="Q51" i="40"/>
  <c r="Q52" i="40"/>
  <c r="P53" i="40"/>
  <c r="R53" i="40"/>
  <c r="Q54" i="40"/>
  <c r="S54" i="40" s="1"/>
  <c r="U54" i="40" s="1"/>
  <c r="R55" i="40"/>
  <c r="P56" i="40"/>
  <c r="R58" i="40"/>
  <c r="Q59" i="40"/>
  <c r="S59" i="40" s="1"/>
  <c r="U59" i="40" s="1"/>
  <c r="R60" i="40"/>
  <c r="P61" i="40"/>
  <c r="P62" i="40"/>
  <c r="Q63" i="40"/>
  <c r="S63" i="40" s="1"/>
  <c r="U63" i="40" s="1"/>
  <c r="Q64" i="40"/>
  <c r="R64" i="40"/>
  <c r="Q65" i="40"/>
  <c r="S65" i="40" s="1"/>
  <c r="U65" i="40" s="1"/>
  <c r="R69" i="40"/>
  <c r="S69" i="40" s="1"/>
  <c r="U69" i="40" s="1"/>
  <c r="R73" i="40"/>
  <c r="R76" i="40"/>
  <c r="S76" i="40" s="1"/>
  <c r="U76" i="40" s="1"/>
  <c r="Q78" i="40"/>
  <c r="R78" i="40"/>
  <c r="Q79" i="40"/>
  <c r="R80" i="40"/>
  <c r="Q82" i="40"/>
  <c r="R82" i="40"/>
  <c r="Q83" i="40"/>
  <c r="S83" i="40" s="1"/>
  <c r="U83" i="40" s="1"/>
  <c r="P94" i="40"/>
  <c r="R94" i="40"/>
  <c r="S94" i="40" s="1"/>
  <c r="U94" i="40" s="1"/>
  <c r="Q95" i="40"/>
  <c r="P96" i="40"/>
  <c r="R96" i="40"/>
  <c r="P98" i="40"/>
  <c r="R98" i="40"/>
  <c r="Q99" i="40"/>
  <c r="P100" i="40"/>
  <c r="Q101" i="40"/>
  <c r="S101" i="40" s="1"/>
  <c r="U101" i="40" s="1"/>
  <c r="Q112" i="40"/>
  <c r="R112" i="40"/>
  <c r="Q114" i="40"/>
  <c r="R114" i="40"/>
  <c r="S114" i="40" s="1"/>
  <c r="U114" i="40" s="1"/>
  <c r="Q115" i="40"/>
  <c r="Q116" i="40"/>
  <c r="Q117" i="40"/>
  <c r="Q118" i="40"/>
  <c r="R118" i="40"/>
  <c r="P119" i="40"/>
  <c r="Q121" i="40"/>
  <c r="R126" i="40"/>
  <c r="R128" i="40"/>
  <c r="S128" i="40" s="1"/>
  <c r="U128" i="40" s="1"/>
  <c r="Q130" i="40"/>
  <c r="R130" i="40"/>
  <c r="R131" i="40"/>
  <c r="Q132" i="40"/>
  <c r="R132" i="40"/>
  <c r="R133" i="40"/>
  <c r="R134" i="40"/>
  <c r="R135" i="40"/>
  <c r="P136" i="40"/>
  <c r="R136" i="40"/>
  <c r="S136" i="40" s="1"/>
  <c r="U136" i="40" s="1"/>
  <c r="Q137" i="40"/>
  <c r="R137" i="40"/>
  <c r="Q139" i="40"/>
  <c r="S139" i="40" s="1"/>
  <c r="U139" i="40" s="1"/>
  <c r="R148" i="40"/>
  <c r="R149" i="40"/>
  <c r="P150" i="40"/>
  <c r="R150" i="40"/>
  <c r="Q151" i="40"/>
  <c r="R151" i="40"/>
  <c r="Q152" i="40"/>
  <c r="S152" i="40" s="1"/>
  <c r="U152" i="40" s="1"/>
  <c r="R153" i="40"/>
  <c r="P154" i="40"/>
  <c r="R154" i="40"/>
  <c r="R155" i="40"/>
  <c r="Q157" i="40"/>
  <c r="R157" i="40"/>
  <c r="Q158" i="40"/>
  <c r="R158" i="40"/>
  <c r="P159" i="40"/>
  <c r="R159" i="40"/>
  <c r="S159" i="40" s="1"/>
  <c r="U159" i="40" s="1"/>
  <c r="R160" i="40"/>
  <c r="P161" i="40"/>
  <c r="R161" i="40"/>
  <c r="Q163" i="40"/>
  <c r="S163" i="40" s="1"/>
  <c r="U163" i="40" s="1"/>
  <c r="R164" i="40"/>
  <c r="S164" i="40" s="1"/>
  <c r="U164" i="40" s="1"/>
  <c r="P166" i="40"/>
  <c r="R166" i="40"/>
  <c r="S166" i="40" s="1"/>
  <c r="U166" i="40" s="1"/>
  <c r="Q168" i="40"/>
  <c r="S168" i="40" s="1"/>
  <c r="U168" i="40" s="1"/>
  <c r="R169" i="40"/>
  <c r="Q170" i="40"/>
  <c r="R170" i="40"/>
  <c r="Q171" i="40"/>
  <c r="R171" i="40"/>
  <c r="S171" i="40" s="1"/>
  <c r="U171" i="40" s="1"/>
  <c r="P172" i="40"/>
  <c r="R172" i="40"/>
  <c r="R173" i="40"/>
  <c r="R175" i="40"/>
  <c r="P176" i="40"/>
  <c r="R176" i="40"/>
  <c r="R177" i="40"/>
  <c r="S177" i="40" s="1"/>
  <c r="U177" i="40" s="1"/>
  <c r="R178" i="40"/>
  <c r="R179" i="40"/>
  <c r="Q181" i="40"/>
  <c r="R181" i="40"/>
  <c r="R182" i="40"/>
  <c r="R191" i="40"/>
  <c r="R200" i="40"/>
  <c r="R211" i="40"/>
  <c r="Q213" i="40"/>
  <c r="R213" i="40"/>
  <c r="R215" i="40"/>
  <c r="Q217" i="40"/>
  <c r="P170" i="40"/>
  <c r="P168" i="40"/>
  <c r="P163" i="40"/>
  <c r="P157" i="40"/>
  <c r="Q154" i="40"/>
  <c r="Q141" i="40"/>
  <c r="P123" i="40"/>
  <c r="Q127" i="40"/>
  <c r="S127" i="40" s="1"/>
  <c r="U127" i="40" s="1"/>
  <c r="P116" i="40"/>
  <c r="P118" i="40"/>
  <c r="P103" i="40"/>
  <c r="P109" i="40"/>
  <c r="Q100" i="40"/>
  <c r="S100" i="40" s="1"/>
  <c r="U100" i="40" s="1"/>
  <c r="S87" i="40"/>
  <c r="U87" i="40" s="1"/>
  <c r="P89" i="40"/>
  <c r="P78" i="40"/>
  <c r="P82" i="40"/>
  <c r="S64" i="40"/>
  <c r="U64" i="40" s="1"/>
  <c r="P52" i="40"/>
  <c r="Q43" i="40"/>
  <c r="S43" i="40" s="1"/>
  <c r="U43" i="40" s="1"/>
  <c r="P47" i="40"/>
  <c r="Q38" i="40"/>
  <c r="P29" i="40"/>
  <c r="S14" i="40"/>
  <c r="U14" i="40" s="1"/>
  <c r="Q20" i="40"/>
  <c r="P177" i="40"/>
  <c r="P187" i="40"/>
  <c r="Q187" i="40"/>
  <c r="P196" i="40"/>
  <c r="Q196" i="40"/>
  <c r="P205" i="40"/>
  <c r="Q205" i="40"/>
  <c r="P179" i="40"/>
  <c r="Q179" i="40"/>
  <c r="P184" i="40"/>
  <c r="Q184" i="40"/>
  <c r="R187" i="40"/>
  <c r="R196" i="40"/>
  <c r="R205" i="40"/>
  <c r="R214" i="40"/>
  <c r="R223" i="40"/>
  <c r="P181" i="40"/>
  <c r="P214" i="40"/>
  <c r="Q214" i="40"/>
  <c r="P223" i="40"/>
  <c r="Q223" i="40"/>
  <c r="P175" i="40"/>
  <c r="Q175" i="40"/>
  <c r="S175" i="40" s="1"/>
  <c r="U175" i="40" s="1"/>
  <c r="P178" i="40"/>
  <c r="Q178" i="40"/>
  <c r="P182" i="40"/>
  <c r="Q182" i="40"/>
  <c r="S182" i="40" s="1"/>
  <c r="U182" i="40" s="1"/>
  <c r="P191" i="40"/>
  <c r="Q191" i="40"/>
  <c r="P200" i="40"/>
  <c r="Q200" i="40"/>
  <c r="P209" i="40"/>
  <c r="Q209" i="40"/>
  <c r="S209" i="40" s="1"/>
  <c r="U209" i="40" s="1"/>
  <c r="P218" i="40"/>
  <c r="Q218" i="40"/>
  <c r="P227" i="40"/>
  <c r="Q227" i="40"/>
  <c r="S227" i="40" s="1"/>
  <c r="U227" i="40" s="1"/>
  <c r="P188" i="40"/>
  <c r="Q188" i="40"/>
  <c r="P197" i="40"/>
  <c r="Q197" i="40"/>
  <c r="P204" i="40"/>
  <c r="P206" i="40"/>
  <c r="Q206" i="40"/>
  <c r="S206" i="40" s="1"/>
  <c r="U206" i="40" s="1"/>
  <c r="P211" i="40"/>
  <c r="Q211" i="40"/>
  <c r="S211" i="40" s="1"/>
  <c r="U211" i="40" s="1"/>
  <c r="P186" i="40"/>
  <c r="P190" i="40"/>
  <c r="P193" i="40"/>
  <c r="Q193" i="40"/>
  <c r="S193" i="40" s="1"/>
  <c r="U193" i="40" s="1"/>
  <c r="P195" i="40"/>
  <c r="P199" i="40"/>
  <c r="P202" i="40"/>
  <c r="Q202" i="40"/>
  <c r="P208" i="40"/>
  <c r="P213" i="40"/>
  <c r="P215" i="40"/>
  <c r="Q215" i="40"/>
  <c r="P217" i="40"/>
  <c r="P220" i="40"/>
  <c r="Q220" i="40"/>
  <c r="P222" i="40"/>
  <c r="P224" i="40"/>
  <c r="Q224" i="40"/>
  <c r="P226" i="40"/>
  <c r="Q176" i="40"/>
  <c r="Q180" i="40"/>
  <c r="S180" i="40" s="1"/>
  <c r="U180" i="40" s="1"/>
  <c r="Q185" i="40"/>
  <c r="Q189" i="40"/>
  <c r="Q194" i="40"/>
  <c r="S194" i="40" s="1"/>
  <c r="U194" i="40" s="1"/>
  <c r="Q198" i="40"/>
  <c r="S198" i="40" s="1"/>
  <c r="U198" i="40" s="1"/>
  <c r="Q203" i="40"/>
  <c r="S203" i="40" s="1"/>
  <c r="U203" i="40" s="1"/>
  <c r="Q207" i="40"/>
  <c r="S207" i="40" s="1"/>
  <c r="U207" i="40" s="1"/>
  <c r="Q212" i="40"/>
  <c r="Q216" i="40"/>
  <c r="S216" i="40" s="1"/>
  <c r="U216" i="40" s="1"/>
  <c r="Q221" i="40"/>
  <c r="S222" i="40"/>
  <c r="U222" i="40" s="1"/>
  <c r="Q225" i="40"/>
  <c r="S225" i="40" s="1"/>
  <c r="U225" i="40" s="1"/>
  <c r="P124" i="40"/>
  <c r="P128" i="40"/>
  <c r="P133" i="40"/>
  <c r="P146" i="40"/>
  <c r="Q155" i="40"/>
  <c r="P155" i="40"/>
  <c r="S146" i="40"/>
  <c r="U146" i="40" s="1"/>
  <c r="P137" i="40"/>
  <c r="P142" i="40"/>
  <c r="P151" i="40"/>
  <c r="S121" i="40"/>
  <c r="U121" i="40" s="1"/>
  <c r="S124" i="40"/>
  <c r="U124" i="40" s="1"/>
  <c r="S151" i="40"/>
  <c r="U151" i="40" s="1"/>
  <c r="P121" i="40"/>
  <c r="Q122" i="40"/>
  <c r="P122" i="40"/>
  <c r="P125" i="40"/>
  <c r="Q126" i="40"/>
  <c r="P126" i="40"/>
  <c r="P130" i="40"/>
  <c r="Q131" i="40"/>
  <c r="P131" i="40"/>
  <c r="P134" i="40"/>
  <c r="Q135" i="40"/>
  <c r="P135" i="40"/>
  <c r="P139" i="40"/>
  <c r="Q140" i="40"/>
  <c r="P140" i="40"/>
  <c r="P143" i="40"/>
  <c r="Q144" i="40"/>
  <c r="P144" i="40"/>
  <c r="P148" i="40"/>
  <c r="Q149" i="40"/>
  <c r="P149" i="40"/>
  <c r="P152" i="40"/>
  <c r="Q153" i="40"/>
  <c r="P153" i="40"/>
  <c r="P164" i="40"/>
  <c r="P169" i="40"/>
  <c r="P173" i="40"/>
  <c r="Q160" i="40"/>
  <c r="P158" i="40"/>
  <c r="P162" i="40"/>
  <c r="P167" i="40"/>
  <c r="P171" i="40"/>
  <c r="S67" i="40"/>
  <c r="U67" i="40" s="1"/>
  <c r="S71" i="40"/>
  <c r="U71" i="40" s="1"/>
  <c r="S109" i="40"/>
  <c r="U109" i="40" s="1"/>
  <c r="P67" i="40"/>
  <c r="Q72" i="40"/>
  <c r="S72" i="40" s="1"/>
  <c r="U72" i="40" s="1"/>
  <c r="P72" i="40"/>
  <c r="Q77" i="40"/>
  <c r="S77" i="40" s="1"/>
  <c r="U77" i="40" s="1"/>
  <c r="P77" i="40"/>
  <c r="P80" i="40"/>
  <c r="P85" i="40"/>
  <c r="S106" i="40"/>
  <c r="U106" i="40" s="1"/>
  <c r="P70" i="40"/>
  <c r="P74" i="40"/>
  <c r="P79" i="40"/>
  <c r="P83" i="40"/>
  <c r="Q88" i="40"/>
  <c r="S88" i="40" s="1"/>
  <c r="U88" i="40" s="1"/>
  <c r="P88" i="40"/>
  <c r="S113" i="40"/>
  <c r="U113" i="40" s="1"/>
  <c r="S115" i="40"/>
  <c r="U115" i="40" s="1"/>
  <c r="Q68" i="40"/>
  <c r="S68" i="40" s="1"/>
  <c r="U68" i="40" s="1"/>
  <c r="P68" i="40"/>
  <c r="P71" i="40"/>
  <c r="P76" i="40"/>
  <c r="Q81" i="40"/>
  <c r="P81" i="40"/>
  <c r="Q86" i="40"/>
  <c r="P86" i="40"/>
  <c r="S96" i="40"/>
  <c r="U96" i="40" s="1"/>
  <c r="S108" i="40"/>
  <c r="U108" i="40" s="1"/>
  <c r="P92" i="40"/>
  <c r="P97" i="40"/>
  <c r="P101" i="40"/>
  <c r="P106" i="40"/>
  <c r="P110" i="40"/>
  <c r="P115" i="40"/>
  <c r="Q119" i="40"/>
  <c r="S119" i="40" s="1"/>
  <c r="U119" i="40" s="1"/>
  <c r="P90" i="40"/>
  <c r="P95" i="40"/>
  <c r="P99" i="40"/>
  <c r="P104" i="40"/>
  <c r="P108" i="40"/>
  <c r="P113" i="40"/>
  <c r="P117" i="40"/>
  <c r="P64" i="40"/>
  <c r="P59" i="40"/>
  <c r="Q58" i="40"/>
  <c r="Q62" i="40"/>
  <c r="P60" i="40"/>
  <c r="P63" i="40"/>
  <c r="S50" i="40"/>
  <c r="U50" i="40" s="1"/>
  <c r="P51" i="40"/>
  <c r="P54" i="40"/>
  <c r="Q55" i="40"/>
  <c r="Q49" i="40"/>
  <c r="S49" i="40" s="1"/>
  <c r="U49" i="40" s="1"/>
  <c r="Q53" i="40"/>
  <c r="P50" i="40"/>
  <c r="S41" i="40"/>
  <c r="U41" i="40" s="1"/>
  <c r="S45" i="40"/>
  <c r="U45" i="40" s="1"/>
  <c r="P41" i="40"/>
  <c r="P45" i="40"/>
  <c r="Q46" i="40"/>
  <c r="Q40" i="40"/>
  <c r="Q44" i="40"/>
  <c r="P42" i="40"/>
  <c r="S38" i="40"/>
  <c r="U38" i="40" s="1"/>
  <c r="S37" i="40"/>
  <c r="U37" i="40" s="1"/>
  <c r="P37" i="40"/>
  <c r="P32" i="40"/>
  <c r="Q33" i="40"/>
  <c r="S33" i="40" s="1"/>
  <c r="U33" i="40" s="1"/>
  <c r="Q31" i="40"/>
  <c r="S31" i="40" s="1"/>
  <c r="U31" i="40" s="1"/>
  <c r="Q35" i="40"/>
  <c r="P36" i="40"/>
  <c r="P28" i="40"/>
  <c r="P23" i="40"/>
  <c r="P27" i="40"/>
  <c r="Q22" i="40"/>
  <c r="S22" i="40" s="1"/>
  <c r="U22" i="40" s="1"/>
  <c r="Q26" i="40"/>
  <c r="P24" i="40"/>
  <c r="Q19" i="40"/>
  <c r="Q13" i="40"/>
  <c r="S13" i="40" s="1"/>
  <c r="U13" i="40" s="1"/>
  <c r="Q17" i="40"/>
  <c r="P15" i="40"/>
  <c r="AX528" i="10"/>
  <c r="AU528" i="10"/>
  <c r="AR528" i="10"/>
  <c r="AZ574" i="10"/>
  <c r="AZ551" i="10"/>
  <c r="AU206" i="10"/>
  <c r="AL68" i="10"/>
  <c r="AR68" i="10"/>
  <c r="AF68" i="10"/>
  <c r="AO68" i="10"/>
  <c r="AZ390" i="10"/>
  <c r="AU574" i="10"/>
  <c r="AL528" i="10"/>
  <c r="AI528" i="10"/>
  <c r="AZ482" i="10"/>
  <c r="AX413" i="10"/>
  <c r="AR413" i="10"/>
  <c r="AU367" i="10"/>
  <c r="AX367" i="10"/>
  <c r="AL367" i="10"/>
  <c r="AX160" i="10"/>
  <c r="AL160" i="10"/>
  <c r="AR160" i="10"/>
  <c r="AI551" i="10"/>
  <c r="AR551" i="10"/>
  <c r="AO551" i="10"/>
  <c r="AF436" i="10"/>
  <c r="AF390" i="10"/>
  <c r="AX390" i="10"/>
  <c r="AU229" i="10"/>
  <c r="AI183" i="10"/>
  <c r="AR183" i="10"/>
  <c r="AO183" i="10"/>
  <c r="AU22" i="10"/>
  <c r="AO22" i="10"/>
  <c r="AL22" i="10"/>
  <c r="AX551" i="10"/>
  <c r="AL551" i="10"/>
  <c r="AU390" i="10"/>
  <c r="AL344" i="10"/>
  <c r="AU344" i="10"/>
  <c r="AI344" i="10"/>
  <c r="AR344" i="10"/>
  <c r="AF229" i="10"/>
  <c r="AR229" i="10"/>
  <c r="AX183" i="10"/>
  <c r="AL183" i="10"/>
  <c r="AF551" i="10"/>
  <c r="AX436" i="10"/>
  <c r="AO436" i="10"/>
  <c r="AR390" i="10"/>
  <c r="AO390" i="10"/>
  <c r="AL390" i="10"/>
  <c r="AO229" i="10"/>
  <c r="AL229" i="10"/>
  <c r="AI229" i="10"/>
  <c r="AF183" i="10"/>
  <c r="AZ367" i="10"/>
  <c r="AZ183" i="10"/>
  <c r="AZ91" i="10"/>
  <c r="AR574" i="10"/>
  <c r="AF574" i="10"/>
  <c r="AO574" i="10"/>
  <c r="AX574" i="10"/>
  <c r="AL574" i="10"/>
  <c r="AO413" i="10"/>
  <c r="AL413" i="10"/>
  <c r="AU413" i="10"/>
  <c r="AI413" i="10"/>
  <c r="AI367" i="10"/>
  <c r="AR367" i="10"/>
  <c r="AF367" i="10"/>
  <c r="AO367" i="10"/>
  <c r="AX252" i="10"/>
  <c r="AF252" i="10"/>
  <c r="AO252" i="10"/>
  <c r="AX229" i="10"/>
  <c r="AO206" i="10"/>
  <c r="AX206" i="10"/>
  <c r="AL206" i="10"/>
  <c r="AU183" i="10"/>
  <c r="AU160" i="10"/>
  <c r="AI160" i="10"/>
  <c r="AX68" i="10"/>
  <c r="AL45" i="10"/>
  <c r="AU45" i="10"/>
  <c r="AI45" i="10"/>
  <c r="AX459" i="10"/>
  <c r="AL459" i="10"/>
  <c r="AX275" i="10"/>
  <c r="AL275" i="10"/>
  <c r="AU252" i="10"/>
  <c r="AI252" i="10"/>
  <c r="AR206" i="10"/>
  <c r="AF206" i="10"/>
  <c r="AX91" i="10"/>
  <c r="AL91" i="10"/>
  <c r="AR45" i="10"/>
  <c r="AF45" i="10"/>
  <c r="AR22" i="10"/>
  <c r="AF22" i="10"/>
  <c r="AO528" i="10"/>
  <c r="AO505" i="10"/>
  <c r="AU505" i="10"/>
  <c r="AI505" i="10"/>
  <c r="AR482" i="10"/>
  <c r="AF482" i="10"/>
  <c r="AX482" i="10"/>
  <c r="AL482" i="10"/>
  <c r="AR459" i="10"/>
  <c r="AF459" i="10"/>
  <c r="AU436" i="10"/>
  <c r="AI436" i="10"/>
  <c r="AO344" i="10"/>
  <c r="AO321" i="10"/>
  <c r="AU321" i="10"/>
  <c r="AI321" i="10"/>
  <c r="AR298" i="10"/>
  <c r="AF298" i="10"/>
  <c r="AX298" i="10"/>
  <c r="AL298" i="10"/>
  <c r="AR275" i="10"/>
  <c r="AF275" i="10"/>
  <c r="AO160" i="10"/>
  <c r="AO137" i="10"/>
  <c r="AU137" i="10"/>
  <c r="AI137" i="10"/>
  <c r="AX114" i="10"/>
  <c r="AL114" i="10"/>
  <c r="AR91" i="10"/>
  <c r="AF91" i="10"/>
  <c r="AU68" i="10"/>
  <c r="AI68" i="10"/>
  <c r="AZ114" i="10"/>
  <c r="AZ206" i="10"/>
  <c r="AZ436" i="10"/>
  <c r="AZ160" i="10"/>
  <c r="AZ528" i="10"/>
  <c r="AZ252" i="10"/>
  <c r="AZ344" i="10"/>
  <c r="AZ68" i="10"/>
  <c r="AZ321" i="10"/>
  <c r="AZ229" i="10"/>
  <c r="AZ413" i="10"/>
  <c r="AZ505" i="10"/>
  <c r="AZ298" i="10"/>
  <c r="AZ137" i="10"/>
  <c r="AZ22" i="10"/>
  <c r="D59" i="11"/>
  <c r="E59" i="11"/>
  <c r="F59" i="11"/>
  <c r="G59" i="11"/>
  <c r="H59" i="11"/>
  <c r="I59" i="11"/>
  <c r="J59" i="11"/>
  <c r="K59" i="11"/>
  <c r="L59" i="11"/>
  <c r="M59" i="11"/>
  <c r="N59" i="11"/>
  <c r="O59" i="11"/>
  <c r="P59" i="11"/>
  <c r="Q59" i="11"/>
  <c r="R55" i="11"/>
  <c r="R56" i="11"/>
  <c r="D164" i="11"/>
  <c r="E164" i="11"/>
  <c r="F164" i="11"/>
  <c r="G164" i="11"/>
  <c r="H164" i="11"/>
  <c r="I164" i="11"/>
  <c r="J164" i="11"/>
  <c r="K164" i="11"/>
  <c r="L164" i="11"/>
  <c r="M164" i="11"/>
  <c r="N164" i="11"/>
  <c r="O164" i="11"/>
  <c r="P164" i="11"/>
  <c r="Q164" i="11"/>
  <c r="R160" i="11"/>
  <c r="R161" i="11"/>
  <c r="D224" i="11"/>
  <c r="E224" i="11"/>
  <c r="F224" i="11"/>
  <c r="G224" i="11"/>
  <c r="H224" i="11"/>
  <c r="I224" i="11"/>
  <c r="J224" i="11"/>
  <c r="K224" i="11"/>
  <c r="L224" i="11"/>
  <c r="M224" i="11"/>
  <c r="N224" i="11"/>
  <c r="O224" i="11"/>
  <c r="P224" i="11"/>
  <c r="Q224" i="11"/>
  <c r="R220" i="11"/>
  <c r="R221" i="11"/>
  <c r="D329" i="11"/>
  <c r="E329" i="11"/>
  <c r="F329" i="11"/>
  <c r="G329" i="11"/>
  <c r="H329" i="11"/>
  <c r="I329" i="11"/>
  <c r="J329" i="11"/>
  <c r="K329" i="11"/>
  <c r="L329" i="11"/>
  <c r="M329" i="11"/>
  <c r="N329" i="11"/>
  <c r="O329" i="11"/>
  <c r="P329" i="11"/>
  <c r="Q329" i="11"/>
  <c r="R325" i="11"/>
  <c r="R326" i="11"/>
  <c r="S190" i="40" l="1"/>
  <c r="U190" i="40" s="1"/>
  <c r="Q229" i="40"/>
  <c r="S26" i="40"/>
  <c r="U26" i="40" s="1"/>
  <c r="S213" i="40"/>
  <c r="U213" i="40" s="1"/>
  <c r="S158" i="40"/>
  <c r="U158" i="40" s="1"/>
  <c r="S137" i="40"/>
  <c r="U137" i="40" s="1"/>
  <c r="R235" i="40"/>
  <c r="J237" i="40"/>
  <c r="S98" i="40"/>
  <c r="U98" i="40" s="1"/>
  <c r="S32" i="40"/>
  <c r="U32" i="40" s="1"/>
  <c r="S51" i="40"/>
  <c r="U51" i="40" s="1"/>
  <c r="S189" i="40"/>
  <c r="U189" i="40" s="1"/>
  <c r="S191" i="40"/>
  <c r="U191" i="40" s="1"/>
  <c r="S19" i="40"/>
  <c r="U19" i="40" s="1"/>
  <c r="S140" i="40"/>
  <c r="U140" i="40" s="1"/>
  <c r="V147" i="40" s="1"/>
  <c r="S185" i="40"/>
  <c r="U185" i="40" s="1"/>
  <c r="S141" i="40"/>
  <c r="U141" i="40" s="1"/>
  <c r="S170" i="40"/>
  <c r="U170" i="40" s="1"/>
  <c r="S132" i="40"/>
  <c r="U132" i="40" s="1"/>
  <c r="S112" i="40"/>
  <c r="U112" i="40" s="1"/>
  <c r="S60" i="40"/>
  <c r="U60" i="40" s="1"/>
  <c r="S24" i="40"/>
  <c r="U24" i="40" s="1"/>
  <c r="S15" i="40"/>
  <c r="U15" i="40" s="1"/>
  <c r="S143" i="40"/>
  <c r="U143" i="40" s="1"/>
  <c r="S62" i="40"/>
  <c r="U62" i="40" s="1"/>
  <c r="S160" i="40"/>
  <c r="U160" i="40" s="1"/>
  <c r="S122" i="40"/>
  <c r="U122" i="40" s="1"/>
  <c r="S202" i="40"/>
  <c r="U202" i="40" s="1"/>
  <c r="S173" i="40"/>
  <c r="U173" i="40" s="1"/>
  <c r="S110" i="40"/>
  <c r="U110" i="40" s="1"/>
  <c r="V111" i="40" s="1"/>
  <c r="S80" i="40"/>
  <c r="U80" i="40" s="1"/>
  <c r="S44" i="40"/>
  <c r="U44" i="40" s="1"/>
  <c r="S53" i="40"/>
  <c r="U53" i="40" s="1"/>
  <c r="S86" i="40"/>
  <c r="U86" i="40" s="1"/>
  <c r="V93" i="40" s="1"/>
  <c r="S149" i="40"/>
  <c r="U149" i="40" s="1"/>
  <c r="S131" i="40"/>
  <c r="U131" i="40" s="1"/>
  <c r="S187" i="40"/>
  <c r="U187" i="40" s="1"/>
  <c r="S20" i="40"/>
  <c r="U20" i="40" s="1"/>
  <c r="S118" i="40"/>
  <c r="U118" i="40" s="1"/>
  <c r="S82" i="40"/>
  <c r="U82" i="40" s="1"/>
  <c r="S78" i="40"/>
  <c r="U78" i="40" s="1"/>
  <c r="S42" i="40"/>
  <c r="U42" i="40" s="1"/>
  <c r="S28" i="40"/>
  <c r="U28" i="40" s="1"/>
  <c r="V29" i="40" s="1"/>
  <c r="S167" i="40"/>
  <c r="U167" i="40" s="1"/>
  <c r="P235" i="40"/>
  <c r="U10" i="40"/>
  <c r="U11" i="40" s="1"/>
  <c r="AA241" i="40" s="1"/>
  <c r="AB241" i="40" s="1"/>
  <c r="AC241" i="40" s="1"/>
  <c r="AI241" i="40" s="1"/>
  <c r="AI266" i="40" s="1"/>
  <c r="F237" i="40"/>
  <c r="S134" i="40"/>
  <c r="U134" i="40" s="1"/>
  <c r="S34" i="40"/>
  <c r="U34" i="40" s="1"/>
  <c r="S133" i="40"/>
  <c r="U133" i="40" s="1"/>
  <c r="S25" i="40"/>
  <c r="U25" i="40" s="1"/>
  <c r="S58" i="40"/>
  <c r="U58" i="40" s="1"/>
  <c r="S144" i="40"/>
  <c r="U144" i="40" s="1"/>
  <c r="S126" i="40"/>
  <c r="U126" i="40" s="1"/>
  <c r="S221" i="40"/>
  <c r="U221" i="40" s="1"/>
  <c r="S178" i="40"/>
  <c r="U178" i="40" s="1"/>
  <c r="S154" i="40"/>
  <c r="U154" i="40" s="1"/>
  <c r="S181" i="40"/>
  <c r="U181" i="40" s="1"/>
  <c r="S172" i="40"/>
  <c r="U172" i="40" s="1"/>
  <c r="S161" i="40"/>
  <c r="U161" i="40" s="1"/>
  <c r="S157" i="40"/>
  <c r="U157" i="40" s="1"/>
  <c r="S150" i="40"/>
  <c r="U150" i="40" s="1"/>
  <c r="S130" i="40"/>
  <c r="U130" i="40" s="1"/>
  <c r="S116" i="40"/>
  <c r="U116" i="40" s="1"/>
  <c r="S99" i="40"/>
  <c r="U99" i="40" s="1"/>
  <c r="S79" i="40"/>
  <c r="U79" i="40" s="1"/>
  <c r="V84" i="40" s="1"/>
  <c r="S73" i="40"/>
  <c r="U73" i="40" s="1"/>
  <c r="S52" i="40"/>
  <c r="U52" i="40" s="1"/>
  <c r="S47" i="40"/>
  <c r="U47" i="40" s="1"/>
  <c r="S36" i="40"/>
  <c r="U36" i="40" s="1"/>
  <c r="S27" i="40"/>
  <c r="U27" i="40" s="1"/>
  <c r="S18" i="40"/>
  <c r="U18" i="40" s="1"/>
  <c r="S186" i="40"/>
  <c r="U186" i="40" s="1"/>
  <c r="S169" i="40"/>
  <c r="U169" i="40" s="1"/>
  <c r="V174" i="40" s="1"/>
  <c r="P236" i="40"/>
  <c r="O237" i="40"/>
  <c r="P234" i="40"/>
  <c r="S46" i="40"/>
  <c r="U46" i="40" s="1"/>
  <c r="S212" i="40"/>
  <c r="U212" i="40" s="1"/>
  <c r="S224" i="40"/>
  <c r="U224" i="40" s="1"/>
  <c r="S195" i="40"/>
  <c r="U195" i="40" s="1"/>
  <c r="S142" i="40"/>
  <c r="U142" i="40" s="1"/>
  <c r="R236" i="40"/>
  <c r="P231" i="40"/>
  <c r="C237" i="40"/>
  <c r="E237" i="40"/>
  <c r="P232" i="40"/>
  <c r="S220" i="40"/>
  <c r="U220" i="40" s="1"/>
  <c r="S197" i="40"/>
  <c r="U197" i="40" s="1"/>
  <c r="S95" i="40"/>
  <c r="U95" i="40" s="1"/>
  <c r="Q230" i="40"/>
  <c r="N237" i="40"/>
  <c r="P233" i="40"/>
  <c r="S184" i="40"/>
  <c r="U184" i="40" s="1"/>
  <c r="S117" i="40"/>
  <c r="U117" i="40" s="1"/>
  <c r="S199" i="40"/>
  <c r="U199" i="40" s="1"/>
  <c r="R231" i="40"/>
  <c r="I237" i="40"/>
  <c r="G237" i="40"/>
  <c r="H237" i="40"/>
  <c r="V66" i="40"/>
  <c r="Q235" i="40"/>
  <c r="V75" i="40"/>
  <c r="V165" i="40"/>
  <c r="S215" i="40"/>
  <c r="U215" i="40" s="1"/>
  <c r="L237" i="40"/>
  <c r="S35" i="40"/>
  <c r="U35" i="40" s="1"/>
  <c r="S40" i="40"/>
  <c r="U40" i="40" s="1"/>
  <c r="V47" i="40" s="1"/>
  <c r="S155" i="40"/>
  <c r="U155" i="40" s="1"/>
  <c r="S176" i="40"/>
  <c r="U176" i="40" s="1"/>
  <c r="Q232" i="40"/>
  <c r="Q233" i="40"/>
  <c r="S233" i="40" s="1"/>
  <c r="U233" i="40" s="1"/>
  <c r="S205" i="40"/>
  <c r="U205" i="40" s="1"/>
  <c r="V210" i="40" s="1"/>
  <c r="Q234" i="40"/>
  <c r="R232" i="40"/>
  <c r="S232" i="40" s="1"/>
  <c r="U232" i="40" s="1"/>
  <c r="R230" i="40"/>
  <c r="Q236" i="40"/>
  <c r="S236" i="40" s="1"/>
  <c r="U236" i="40" s="1"/>
  <c r="Q231" i="40"/>
  <c r="D237" i="40"/>
  <c r="M237" i="40"/>
  <c r="R229" i="40"/>
  <c r="S229" i="40" s="1"/>
  <c r="S55" i="40"/>
  <c r="U55" i="40" s="1"/>
  <c r="V57" i="40" s="1"/>
  <c r="P229" i="40"/>
  <c r="R234" i="40"/>
  <c r="K237" i="40"/>
  <c r="S17" i="40"/>
  <c r="U17" i="40" s="1"/>
  <c r="S153" i="40"/>
  <c r="U153" i="40" s="1"/>
  <c r="S135" i="40"/>
  <c r="U135" i="40" s="1"/>
  <c r="S188" i="40"/>
  <c r="U188" i="40" s="1"/>
  <c r="S218" i="40"/>
  <c r="U218" i="40" s="1"/>
  <c r="S200" i="40"/>
  <c r="U200" i="40" s="1"/>
  <c r="S179" i="40"/>
  <c r="U179" i="40" s="1"/>
  <c r="P230" i="40"/>
  <c r="B237" i="40"/>
  <c r="S196" i="40"/>
  <c r="U196" i="40" s="1"/>
  <c r="S214" i="40"/>
  <c r="U214" i="40" s="1"/>
  <c r="S223" i="40"/>
  <c r="U223" i="40" s="1"/>
  <c r="Q105" i="11"/>
  <c r="R373" i="11"/>
  <c r="R372" i="11"/>
  <c r="R371" i="11"/>
  <c r="R370" i="11"/>
  <c r="R369" i="11"/>
  <c r="R368" i="11"/>
  <c r="R367" i="11"/>
  <c r="R366" i="11"/>
  <c r="R365" i="11"/>
  <c r="R358" i="11"/>
  <c r="R357" i="11"/>
  <c r="R356" i="11"/>
  <c r="R355" i="11"/>
  <c r="R354" i="11"/>
  <c r="R353" i="11"/>
  <c r="R352" i="11"/>
  <c r="R351" i="11"/>
  <c r="R350" i="11"/>
  <c r="R343" i="11"/>
  <c r="R342" i="11"/>
  <c r="R341" i="11"/>
  <c r="R340" i="11"/>
  <c r="R339" i="11"/>
  <c r="R338" i="11"/>
  <c r="R337" i="11"/>
  <c r="R336" i="11"/>
  <c r="R335" i="11"/>
  <c r="R328" i="11"/>
  <c r="R327" i="11"/>
  <c r="R324" i="11"/>
  <c r="R323" i="11"/>
  <c r="R322" i="11"/>
  <c r="R321" i="11"/>
  <c r="R320" i="11"/>
  <c r="R313" i="11"/>
  <c r="R312" i="11"/>
  <c r="R311" i="11"/>
  <c r="R310" i="11"/>
  <c r="R309" i="11"/>
  <c r="R308" i="11"/>
  <c r="R307" i="11"/>
  <c r="R306" i="11"/>
  <c r="R305" i="11"/>
  <c r="R298" i="11"/>
  <c r="R297" i="11"/>
  <c r="R296" i="11"/>
  <c r="R295" i="11"/>
  <c r="R294" i="11"/>
  <c r="R293" i="11"/>
  <c r="R292" i="11"/>
  <c r="R291" i="11"/>
  <c r="R290" i="11"/>
  <c r="R283" i="11"/>
  <c r="R282" i="11"/>
  <c r="R281" i="11"/>
  <c r="R280" i="11"/>
  <c r="R279" i="11"/>
  <c r="R278" i="11"/>
  <c r="R277" i="11"/>
  <c r="R276" i="11"/>
  <c r="R275" i="11"/>
  <c r="R268" i="11"/>
  <c r="R267" i="11"/>
  <c r="R266" i="11"/>
  <c r="R265" i="11"/>
  <c r="R264" i="11"/>
  <c r="R263" i="11"/>
  <c r="R262" i="11"/>
  <c r="R261" i="11"/>
  <c r="R260" i="11"/>
  <c r="R253" i="11"/>
  <c r="R252" i="11"/>
  <c r="R251" i="11"/>
  <c r="R250" i="11"/>
  <c r="R249" i="11"/>
  <c r="R248" i="11"/>
  <c r="R247" i="11"/>
  <c r="R246" i="11"/>
  <c r="R245" i="11"/>
  <c r="R238" i="11"/>
  <c r="R237" i="11"/>
  <c r="R236" i="11"/>
  <c r="R235" i="11"/>
  <c r="R234" i="11"/>
  <c r="R233" i="11"/>
  <c r="R232" i="11"/>
  <c r="R231" i="11"/>
  <c r="R230" i="11"/>
  <c r="R223" i="11"/>
  <c r="R222" i="11"/>
  <c r="R219" i="11"/>
  <c r="R218" i="11"/>
  <c r="R217" i="11"/>
  <c r="R216" i="11"/>
  <c r="R215" i="11"/>
  <c r="R200" i="11"/>
  <c r="R201" i="11"/>
  <c r="R202" i="11"/>
  <c r="R203" i="11"/>
  <c r="R204" i="11"/>
  <c r="R205" i="11"/>
  <c r="R206" i="11"/>
  <c r="R207" i="11"/>
  <c r="R208" i="11"/>
  <c r="R35" i="11"/>
  <c r="R36" i="11"/>
  <c r="R37" i="11"/>
  <c r="R38" i="11"/>
  <c r="R39" i="11"/>
  <c r="R40" i="11"/>
  <c r="R41" i="11"/>
  <c r="R42" i="11"/>
  <c r="R43" i="11"/>
  <c r="R50" i="11"/>
  <c r="R51" i="11"/>
  <c r="R52" i="11"/>
  <c r="R53" i="11"/>
  <c r="R54" i="11"/>
  <c r="R57" i="11"/>
  <c r="R58" i="11"/>
  <c r="R65" i="11"/>
  <c r="R66" i="11"/>
  <c r="R67" i="11"/>
  <c r="R68" i="11"/>
  <c r="R69" i="11"/>
  <c r="R70" i="11"/>
  <c r="R71" i="11"/>
  <c r="R72" i="11"/>
  <c r="R73" i="11"/>
  <c r="R80" i="11"/>
  <c r="R81" i="11"/>
  <c r="R82" i="11"/>
  <c r="R83" i="11"/>
  <c r="R84" i="11"/>
  <c r="R85" i="11"/>
  <c r="R86" i="11"/>
  <c r="R87" i="11"/>
  <c r="R88" i="11"/>
  <c r="R95" i="11"/>
  <c r="R96" i="11"/>
  <c r="R97" i="11"/>
  <c r="R98" i="11"/>
  <c r="R99" i="11"/>
  <c r="R100" i="11"/>
  <c r="R101" i="11"/>
  <c r="R102" i="11"/>
  <c r="R103" i="11"/>
  <c r="R110" i="11"/>
  <c r="R111" i="11"/>
  <c r="R112" i="11"/>
  <c r="R113" i="11"/>
  <c r="R114" i="11"/>
  <c r="R115" i="11"/>
  <c r="R116" i="11"/>
  <c r="R117" i="11"/>
  <c r="R118" i="11"/>
  <c r="R125" i="11"/>
  <c r="R126" i="11"/>
  <c r="R127" i="11"/>
  <c r="R128" i="11"/>
  <c r="R129" i="11"/>
  <c r="R130" i="11"/>
  <c r="R131" i="11"/>
  <c r="R132" i="11"/>
  <c r="R133" i="11"/>
  <c r="R140" i="11"/>
  <c r="R141" i="11"/>
  <c r="R142" i="11"/>
  <c r="R143" i="11"/>
  <c r="R144" i="11"/>
  <c r="R145" i="11"/>
  <c r="R146" i="11"/>
  <c r="R147" i="11"/>
  <c r="R148" i="11"/>
  <c r="R155" i="11"/>
  <c r="R156" i="11"/>
  <c r="R157" i="11"/>
  <c r="R158" i="11"/>
  <c r="R159" i="11"/>
  <c r="R162" i="11"/>
  <c r="R163" i="11"/>
  <c r="R170" i="11"/>
  <c r="R171" i="11"/>
  <c r="R172" i="11"/>
  <c r="R173" i="11"/>
  <c r="R174" i="11"/>
  <c r="R175" i="11"/>
  <c r="R176" i="11"/>
  <c r="R177" i="11"/>
  <c r="R178" i="11"/>
  <c r="R185" i="11"/>
  <c r="R186" i="11"/>
  <c r="R187" i="11"/>
  <c r="R188" i="11"/>
  <c r="R189" i="11"/>
  <c r="R190" i="11"/>
  <c r="R191" i="11"/>
  <c r="R192" i="11"/>
  <c r="R193" i="11"/>
  <c r="Q375" i="11"/>
  <c r="P375" i="11"/>
  <c r="O375" i="11"/>
  <c r="N375" i="11"/>
  <c r="M375" i="11"/>
  <c r="L375" i="11"/>
  <c r="K375" i="11"/>
  <c r="J375" i="11"/>
  <c r="I375" i="11"/>
  <c r="H375" i="11"/>
  <c r="G375" i="11"/>
  <c r="F375" i="11"/>
  <c r="E375" i="11"/>
  <c r="D375" i="11"/>
  <c r="Q360" i="11"/>
  <c r="P360" i="11"/>
  <c r="O360" i="11"/>
  <c r="N360" i="11"/>
  <c r="M360" i="11"/>
  <c r="L360" i="11"/>
  <c r="K360" i="11"/>
  <c r="J360" i="11"/>
  <c r="I360" i="11"/>
  <c r="H360" i="11"/>
  <c r="G360" i="11"/>
  <c r="F360" i="11"/>
  <c r="E360" i="11"/>
  <c r="D360" i="11"/>
  <c r="Q345" i="11"/>
  <c r="P345" i="11"/>
  <c r="O345" i="11"/>
  <c r="N345" i="11"/>
  <c r="M345" i="11"/>
  <c r="L345" i="11"/>
  <c r="K345" i="11"/>
  <c r="J345" i="11"/>
  <c r="I345" i="11"/>
  <c r="H345" i="11"/>
  <c r="G345" i="11"/>
  <c r="F345" i="11"/>
  <c r="E345" i="11"/>
  <c r="D345" i="11"/>
  <c r="Q330" i="11"/>
  <c r="P330" i="11"/>
  <c r="O330" i="11"/>
  <c r="N330" i="11"/>
  <c r="M330" i="11"/>
  <c r="L330" i="11"/>
  <c r="K330" i="11"/>
  <c r="J330" i="11"/>
  <c r="I330" i="11"/>
  <c r="H330" i="11"/>
  <c r="G330" i="11"/>
  <c r="F330" i="11"/>
  <c r="E330" i="11"/>
  <c r="D330" i="11"/>
  <c r="Q315" i="11"/>
  <c r="P315" i="11"/>
  <c r="O315" i="11"/>
  <c r="N315" i="11"/>
  <c r="M315" i="11"/>
  <c r="L315" i="11"/>
  <c r="K315" i="11"/>
  <c r="J315" i="11"/>
  <c r="I315" i="11"/>
  <c r="H315" i="11"/>
  <c r="G315" i="11"/>
  <c r="F315" i="11"/>
  <c r="E315" i="11"/>
  <c r="D315" i="11"/>
  <c r="Q300" i="11"/>
  <c r="P300" i="11"/>
  <c r="O300" i="11"/>
  <c r="N300" i="11"/>
  <c r="M300" i="11"/>
  <c r="L300" i="11"/>
  <c r="K300" i="11"/>
  <c r="J300" i="11"/>
  <c r="I300" i="11"/>
  <c r="H300" i="11"/>
  <c r="G300" i="11"/>
  <c r="F300" i="11"/>
  <c r="E300" i="11"/>
  <c r="D300" i="11"/>
  <c r="Q285" i="11"/>
  <c r="P285" i="11"/>
  <c r="O285" i="11"/>
  <c r="N285" i="11"/>
  <c r="M285" i="11"/>
  <c r="L285" i="11"/>
  <c r="K285" i="11"/>
  <c r="J285" i="11"/>
  <c r="I285" i="11"/>
  <c r="H285" i="11"/>
  <c r="G285" i="11"/>
  <c r="F285" i="11"/>
  <c r="E285" i="11"/>
  <c r="D285" i="11"/>
  <c r="Q270" i="11"/>
  <c r="P270" i="11"/>
  <c r="O270" i="11"/>
  <c r="N270" i="11"/>
  <c r="M270" i="11"/>
  <c r="L270" i="11"/>
  <c r="K270" i="11"/>
  <c r="J270" i="11"/>
  <c r="I270" i="11"/>
  <c r="H270" i="11"/>
  <c r="G270" i="11"/>
  <c r="F270" i="11"/>
  <c r="E270" i="11"/>
  <c r="D270" i="11"/>
  <c r="Q255" i="11"/>
  <c r="P255" i="11"/>
  <c r="O255" i="11"/>
  <c r="N255" i="11"/>
  <c r="M255" i="11"/>
  <c r="L255" i="11"/>
  <c r="K255" i="11"/>
  <c r="J255" i="11"/>
  <c r="I255" i="11"/>
  <c r="H255" i="11"/>
  <c r="G255" i="11"/>
  <c r="F255" i="11"/>
  <c r="E255" i="11"/>
  <c r="D255" i="11"/>
  <c r="Q240" i="11"/>
  <c r="P240" i="11"/>
  <c r="O240" i="11"/>
  <c r="N240" i="11"/>
  <c r="M240" i="11"/>
  <c r="L240" i="11"/>
  <c r="K240" i="11"/>
  <c r="J240" i="11"/>
  <c r="I240" i="11"/>
  <c r="H240" i="11"/>
  <c r="G240" i="11"/>
  <c r="F240" i="11"/>
  <c r="E240" i="11"/>
  <c r="D240" i="11"/>
  <c r="Q225" i="11"/>
  <c r="P225" i="11"/>
  <c r="O225" i="11"/>
  <c r="N225" i="11"/>
  <c r="M225" i="11"/>
  <c r="L225" i="11"/>
  <c r="K225" i="11"/>
  <c r="J225" i="11"/>
  <c r="I225" i="11"/>
  <c r="H225" i="11"/>
  <c r="G225" i="11"/>
  <c r="F225" i="11"/>
  <c r="E225" i="11"/>
  <c r="D225" i="11"/>
  <c r="Q210" i="11"/>
  <c r="P210" i="11"/>
  <c r="O210" i="11"/>
  <c r="N210" i="11"/>
  <c r="M210" i="11"/>
  <c r="L210" i="11"/>
  <c r="K210" i="11"/>
  <c r="J210" i="11"/>
  <c r="I210" i="11"/>
  <c r="H210" i="11"/>
  <c r="G210" i="11"/>
  <c r="F210" i="11"/>
  <c r="E210" i="11"/>
  <c r="D210" i="11"/>
  <c r="Q195" i="11"/>
  <c r="P195" i="11"/>
  <c r="O195" i="11"/>
  <c r="N195" i="11"/>
  <c r="M195" i="11"/>
  <c r="L195" i="11"/>
  <c r="K195" i="11"/>
  <c r="J195" i="11"/>
  <c r="I195" i="11"/>
  <c r="H195" i="11"/>
  <c r="G195" i="11"/>
  <c r="F195" i="11"/>
  <c r="E195" i="11"/>
  <c r="D195" i="11"/>
  <c r="Q180" i="11"/>
  <c r="P180" i="11"/>
  <c r="O180" i="11"/>
  <c r="N180" i="11"/>
  <c r="M180" i="11"/>
  <c r="L180" i="11"/>
  <c r="K180" i="11"/>
  <c r="J180" i="11"/>
  <c r="I180" i="11"/>
  <c r="H180" i="11"/>
  <c r="G180" i="11"/>
  <c r="F180" i="11"/>
  <c r="E180" i="11"/>
  <c r="D180" i="11"/>
  <c r="Q165" i="11"/>
  <c r="P165" i="11"/>
  <c r="O165" i="11"/>
  <c r="N165" i="11"/>
  <c r="M165" i="11"/>
  <c r="L165" i="11"/>
  <c r="K165" i="11"/>
  <c r="J165" i="11"/>
  <c r="I165" i="11"/>
  <c r="H165" i="11"/>
  <c r="G165" i="11"/>
  <c r="F165" i="11"/>
  <c r="E165" i="11"/>
  <c r="D165" i="11"/>
  <c r="Q150" i="11"/>
  <c r="P150" i="11"/>
  <c r="O150" i="11"/>
  <c r="N150" i="11"/>
  <c r="M150" i="11"/>
  <c r="L150" i="11"/>
  <c r="K150" i="11"/>
  <c r="J150" i="11"/>
  <c r="I150" i="11"/>
  <c r="H150" i="11"/>
  <c r="G150" i="11"/>
  <c r="F150" i="11"/>
  <c r="E150" i="11"/>
  <c r="D150" i="11"/>
  <c r="Q135" i="11"/>
  <c r="P135" i="11"/>
  <c r="O135" i="11"/>
  <c r="N135" i="11"/>
  <c r="M135" i="11"/>
  <c r="L135" i="11"/>
  <c r="K135" i="11"/>
  <c r="J135" i="11"/>
  <c r="I135" i="11"/>
  <c r="H135" i="11"/>
  <c r="G135" i="11"/>
  <c r="F135" i="11"/>
  <c r="E135" i="11"/>
  <c r="D135" i="11"/>
  <c r="Q120" i="11"/>
  <c r="P120" i="11"/>
  <c r="O120" i="11"/>
  <c r="N120" i="11"/>
  <c r="M120" i="11"/>
  <c r="L120" i="11"/>
  <c r="K120" i="11"/>
  <c r="J120" i="11"/>
  <c r="I120" i="11"/>
  <c r="H120" i="11"/>
  <c r="G120" i="11"/>
  <c r="F120" i="11"/>
  <c r="E120" i="11"/>
  <c r="D120" i="11"/>
  <c r="P105" i="11"/>
  <c r="O105" i="11"/>
  <c r="N105" i="11"/>
  <c r="M105" i="11"/>
  <c r="L105" i="11"/>
  <c r="K105" i="11"/>
  <c r="J105" i="11"/>
  <c r="I105" i="11"/>
  <c r="H105" i="11"/>
  <c r="G105" i="11"/>
  <c r="F105" i="11"/>
  <c r="E105" i="11"/>
  <c r="D105" i="11"/>
  <c r="Q90" i="11"/>
  <c r="P90" i="11"/>
  <c r="O90" i="11"/>
  <c r="N90" i="11"/>
  <c r="M90" i="11"/>
  <c r="L90" i="11"/>
  <c r="K90" i="11"/>
  <c r="J90" i="11"/>
  <c r="I90" i="11"/>
  <c r="H90" i="11"/>
  <c r="G90" i="11"/>
  <c r="F90" i="11"/>
  <c r="E90" i="11"/>
  <c r="D90" i="11"/>
  <c r="Q75" i="11"/>
  <c r="P75" i="11"/>
  <c r="O75" i="11"/>
  <c r="N75" i="11"/>
  <c r="M75" i="11"/>
  <c r="L75" i="11"/>
  <c r="K75" i="11"/>
  <c r="J75" i="11"/>
  <c r="I75" i="11"/>
  <c r="H75" i="11"/>
  <c r="G75" i="11"/>
  <c r="F75" i="11"/>
  <c r="E75" i="11"/>
  <c r="D75" i="11"/>
  <c r="Q60" i="11"/>
  <c r="P60" i="11"/>
  <c r="O60" i="11"/>
  <c r="N60" i="11"/>
  <c r="M60" i="11"/>
  <c r="L60" i="11"/>
  <c r="K60" i="11"/>
  <c r="J60" i="11"/>
  <c r="I60" i="11"/>
  <c r="H60" i="11"/>
  <c r="G60" i="11"/>
  <c r="F60" i="11"/>
  <c r="E60" i="11"/>
  <c r="D60" i="11"/>
  <c r="Q45" i="11"/>
  <c r="P45" i="11"/>
  <c r="O45" i="11"/>
  <c r="N45" i="11"/>
  <c r="M45" i="11"/>
  <c r="L45" i="11"/>
  <c r="K45" i="11"/>
  <c r="J45" i="11"/>
  <c r="I45" i="11"/>
  <c r="H45" i="11"/>
  <c r="G45" i="11"/>
  <c r="F45" i="11"/>
  <c r="E45" i="11"/>
  <c r="D45" i="11"/>
  <c r="Q30" i="11"/>
  <c r="P30" i="11"/>
  <c r="O30" i="11"/>
  <c r="N30" i="11"/>
  <c r="M30" i="11"/>
  <c r="L30" i="11"/>
  <c r="K30" i="11"/>
  <c r="J30" i="11"/>
  <c r="I30" i="11"/>
  <c r="H30" i="11"/>
  <c r="G30" i="11"/>
  <c r="F30" i="11"/>
  <c r="E30" i="11"/>
  <c r="D30" i="11"/>
  <c r="R20" i="11"/>
  <c r="R21" i="11"/>
  <c r="R22" i="11"/>
  <c r="R23" i="11"/>
  <c r="R24" i="11"/>
  <c r="R25" i="11"/>
  <c r="R26" i="11"/>
  <c r="R27" i="11"/>
  <c r="R28" i="11"/>
  <c r="J10" i="14"/>
  <c r="J11" i="14"/>
  <c r="J12" i="14"/>
  <c r="J13" i="14"/>
  <c r="H11" i="18"/>
  <c r="G89" i="11"/>
  <c r="D5" i="37"/>
  <c r="E5" i="37"/>
  <c r="F5" i="37"/>
  <c r="G5" i="37"/>
  <c r="H5" i="37"/>
  <c r="I5" i="37"/>
  <c r="J5" i="37"/>
  <c r="K5" i="37"/>
  <c r="L5" i="37"/>
  <c r="M5" i="37"/>
  <c r="N5" i="37"/>
  <c r="O5" i="37"/>
  <c r="P5" i="37"/>
  <c r="Q5" i="37"/>
  <c r="D6" i="37"/>
  <c r="E6" i="37"/>
  <c r="F6" i="37"/>
  <c r="G6" i="37"/>
  <c r="H6" i="37"/>
  <c r="I6" i="37"/>
  <c r="J6" i="37"/>
  <c r="K6" i="37"/>
  <c r="L6" i="37"/>
  <c r="M6" i="37"/>
  <c r="N6" i="37"/>
  <c r="O6" i="37"/>
  <c r="P6" i="37"/>
  <c r="Q6" i="37"/>
  <c r="D7" i="37"/>
  <c r="E7" i="37"/>
  <c r="F7" i="37"/>
  <c r="G7" i="37"/>
  <c r="H7" i="37"/>
  <c r="I7" i="37"/>
  <c r="J7" i="37"/>
  <c r="K7" i="37"/>
  <c r="L7" i="37"/>
  <c r="M7" i="37"/>
  <c r="N7" i="37"/>
  <c r="O7" i="37"/>
  <c r="P7" i="37"/>
  <c r="Q7" i="37"/>
  <c r="D8" i="37"/>
  <c r="E8" i="37"/>
  <c r="F8" i="37"/>
  <c r="G8" i="37"/>
  <c r="H8" i="37"/>
  <c r="I8" i="37"/>
  <c r="J8" i="37"/>
  <c r="K8" i="37"/>
  <c r="L8" i="37"/>
  <c r="M8" i="37"/>
  <c r="N8" i="37"/>
  <c r="O8" i="37"/>
  <c r="P8" i="37"/>
  <c r="Q8" i="37"/>
  <c r="D9" i="37"/>
  <c r="E9" i="37"/>
  <c r="F9" i="37"/>
  <c r="G9" i="37"/>
  <c r="H9" i="37"/>
  <c r="I9" i="37"/>
  <c r="J9" i="37"/>
  <c r="K9" i="37"/>
  <c r="L9" i="37"/>
  <c r="M9" i="37"/>
  <c r="N9" i="37"/>
  <c r="O9" i="37"/>
  <c r="P9" i="37"/>
  <c r="Q9" i="37"/>
  <c r="D10" i="37"/>
  <c r="E10" i="37"/>
  <c r="F10" i="37"/>
  <c r="G10" i="37"/>
  <c r="H10" i="37"/>
  <c r="I10" i="37"/>
  <c r="J10" i="37"/>
  <c r="K10" i="37"/>
  <c r="L10" i="37"/>
  <c r="M10" i="37"/>
  <c r="N10" i="37"/>
  <c r="O10" i="37"/>
  <c r="P10" i="37"/>
  <c r="Q10" i="37"/>
  <c r="D11" i="37"/>
  <c r="E11" i="37"/>
  <c r="F11" i="37"/>
  <c r="G11" i="37"/>
  <c r="H11" i="37"/>
  <c r="I11" i="37"/>
  <c r="J11" i="37"/>
  <c r="K11" i="37"/>
  <c r="L11" i="37"/>
  <c r="M11" i="37"/>
  <c r="N11" i="37"/>
  <c r="O11" i="37"/>
  <c r="P11" i="37"/>
  <c r="Q11" i="37"/>
  <c r="D12" i="37"/>
  <c r="E12" i="37"/>
  <c r="F12" i="37"/>
  <c r="G12" i="37"/>
  <c r="H12" i="37"/>
  <c r="I12" i="37"/>
  <c r="J12" i="37"/>
  <c r="K12" i="37"/>
  <c r="L12" i="37"/>
  <c r="M12" i="37"/>
  <c r="N12" i="37"/>
  <c r="O12" i="37"/>
  <c r="P12" i="37"/>
  <c r="Q12" i="37"/>
  <c r="D13" i="37"/>
  <c r="E13" i="37"/>
  <c r="F13" i="37"/>
  <c r="G13" i="37"/>
  <c r="H13" i="37"/>
  <c r="I13" i="37"/>
  <c r="J13" i="37"/>
  <c r="K13" i="37"/>
  <c r="L13" i="37"/>
  <c r="M13" i="37"/>
  <c r="N13" i="37"/>
  <c r="O13" i="37"/>
  <c r="P13" i="37"/>
  <c r="Q13" i="37"/>
  <c r="D5" i="36"/>
  <c r="E5" i="36"/>
  <c r="F5" i="36"/>
  <c r="G5" i="36"/>
  <c r="H5" i="36"/>
  <c r="I5" i="36"/>
  <c r="J5" i="36"/>
  <c r="K5" i="36"/>
  <c r="L5" i="36"/>
  <c r="M5" i="36"/>
  <c r="N5" i="36"/>
  <c r="O5" i="36"/>
  <c r="P5" i="36"/>
  <c r="Q5" i="36"/>
  <c r="D6" i="36"/>
  <c r="E6" i="36"/>
  <c r="F6" i="36"/>
  <c r="G6" i="36"/>
  <c r="H6" i="36"/>
  <c r="I6" i="36"/>
  <c r="J6" i="36"/>
  <c r="K6" i="36"/>
  <c r="L6" i="36"/>
  <c r="M6" i="36"/>
  <c r="N6" i="36"/>
  <c r="O6" i="36"/>
  <c r="P6" i="36"/>
  <c r="Q6" i="36"/>
  <c r="D7" i="36"/>
  <c r="E7" i="36"/>
  <c r="F7" i="36"/>
  <c r="G7" i="36"/>
  <c r="H7" i="36"/>
  <c r="I7" i="36"/>
  <c r="J7" i="36"/>
  <c r="K7" i="36"/>
  <c r="L7" i="36"/>
  <c r="M7" i="36"/>
  <c r="N7" i="36"/>
  <c r="O7" i="36"/>
  <c r="P7" i="36"/>
  <c r="Q7" i="36"/>
  <c r="D8" i="36"/>
  <c r="E8" i="36"/>
  <c r="F8" i="36"/>
  <c r="G8" i="36"/>
  <c r="H8" i="36"/>
  <c r="I8" i="36"/>
  <c r="J8" i="36"/>
  <c r="K8" i="36"/>
  <c r="L8" i="36"/>
  <c r="M8" i="36"/>
  <c r="N8" i="36"/>
  <c r="O8" i="36"/>
  <c r="P8" i="36"/>
  <c r="Q8" i="36"/>
  <c r="D9" i="36"/>
  <c r="E9" i="36"/>
  <c r="F9" i="36"/>
  <c r="G9" i="36"/>
  <c r="H9" i="36"/>
  <c r="I9" i="36"/>
  <c r="J9" i="36"/>
  <c r="K9" i="36"/>
  <c r="L9" i="36"/>
  <c r="M9" i="36"/>
  <c r="N9" i="36"/>
  <c r="O9" i="36"/>
  <c r="P9" i="36"/>
  <c r="Q9" i="36"/>
  <c r="D10" i="36"/>
  <c r="E10" i="36"/>
  <c r="F10" i="36"/>
  <c r="G10" i="36"/>
  <c r="H10" i="36"/>
  <c r="I10" i="36"/>
  <c r="J10" i="36"/>
  <c r="K10" i="36"/>
  <c r="L10" i="36"/>
  <c r="M10" i="36"/>
  <c r="N10" i="36"/>
  <c r="O10" i="36"/>
  <c r="P10" i="36"/>
  <c r="Q10" i="36"/>
  <c r="D11" i="36"/>
  <c r="E11" i="36"/>
  <c r="F11" i="36"/>
  <c r="G11" i="36"/>
  <c r="H11" i="36"/>
  <c r="I11" i="36"/>
  <c r="J11" i="36"/>
  <c r="K11" i="36"/>
  <c r="L11" i="36"/>
  <c r="M11" i="36"/>
  <c r="N11" i="36"/>
  <c r="O11" i="36"/>
  <c r="P11" i="36"/>
  <c r="Q11" i="36"/>
  <c r="D12" i="36"/>
  <c r="E12" i="36"/>
  <c r="F12" i="36"/>
  <c r="G12" i="36"/>
  <c r="H12" i="36"/>
  <c r="I12" i="36"/>
  <c r="J12" i="36"/>
  <c r="K12" i="36"/>
  <c r="L12" i="36"/>
  <c r="M12" i="36"/>
  <c r="N12" i="36"/>
  <c r="O12" i="36"/>
  <c r="P12" i="36"/>
  <c r="Q12" i="36"/>
  <c r="D13" i="36"/>
  <c r="E13" i="36"/>
  <c r="F13" i="36"/>
  <c r="G13" i="36"/>
  <c r="H13" i="36"/>
  <c r="I13" i="36"/>
  <c r="J13" i="36"/>
  <c r="K13" i="36"/>
  <c r="L13" i="36"/>
  <c r="M13" i="36"/>
  <c r="N13" i="36"/>
  <c r="O13" i="36"/>
  <c r="P13" i="36"/>
  <c r="Q13" i="36"/>
  <c r="D5" i="35"/>
  <c r="E5" i="35"/>
  <c r="F5" i="35"/>
  <c r="G5" i="35"/>
  <c r="H5" i="35"/>
  <c r="I5" i="35"/>
  <c r="J5" i="35"/>
  <c r="K5" i="35"/>
  <c r="L5" i="35"/>
  <c r="M5" i="35"/>
  <c r="N5" i="35"/>
  <c r="O5" i="35"/>
  <c r="P5" i="35"/>
  <c r="Q5" i="35"/>
  <c r="D6" i="35"/>
  <c r="E6" i="35"/>
  <c r="F6" i="35"/>
  <c r="G6" i="35"/>
  <c r="H6" i="35"/>
  <c r="I6" i="35"/>
  <c r="J6" i="35"/>
  <c r="K6" i="35"/>
  <c r="L6" i="35"/>
  <c r="M6" i="35"/>
  <c r="N6" i="35"/>
  <c r="O6" i="35"/>
  <c r="P6" i="35"/>
  <c r="Q6" i="35"/>
  <c r="D7" i="35"/>
  <c r="E7" i="35"/>
  <c r="F7" i="35"/>
  <c r="G7" i="35"/>
  <c r="H7" i="35"/>
  <c r="I7" i="35"/>
  <c r="J7" i="35"/>
  <c r="K7" i="35"/>
  <c r="L7" i="35"/>
  <c r="M7" i="35"/>
  <c r="N7" i="35"/>
  <c r="O7" i="35"/>
  <c r="P7" i="35"/>
  <c r="Q7" i="35"/>
  <c r="D8" i="35"/>
  <c r="E8" i="35"/>
  <c r="F8" i="35"/>
  <c r="G8" i="35"/>
  <c r="H8" i="35"/>
  <c r="I8" i="35"/>
  <c r="J8" i="35"/>
  <c r="K8" i="35"/>
  <c r="L8" i="35"/>
  <c r="M8" i="35"/>
  <c r="N8" i="35"/>
  <c r="O8" i="35"/>
  <c r="P8" i="35"/>
  <c r="Q8" i="35"/>
  <c r="D9" i="35"/>
  <c r="E9" i="35"/>
  <c r="F9" i="35"/>
  <c r="G9" i="35"/>
  <c r="H9" i="35"/>
  <c r="I9" i="35"/>
  <c r="J9" i="35"/>
  <c r="K9" i="35"/>
  <c r="L9" i="35"/>
  <c r="M9" i="35"/>
  <c r="N9" i="35"/>
  <c r="O9" i="35"/>
  <c r="P9" i="35"/>
  <c r="Q9" i="35"/>
  <c r="D10" i="35"/>
  <c r="E10" i="35"/>
  <c r="F10" i="35"/>
  <c r="G10" i="35"/>
  <c r="H10" i="35"/>
  <c r="I10" i="35"/>
  <c r="J10" i="35"/>
  <c r="K10" i="35"/>
  <c r="L10" i="35"/>
  <c r="M10" i="35"/>
  <c r="N10" i="35"/>
  <c r="O10" i="35"/>
  <c r="P10" i="35"/>
  <c r="Q10" i="35"/>
  <c r="D11" i="35"/>
  <c r="E11" i="35"/>
  <c r="F11" i="35"/>
  <c r="G11" i="35"/>
  <c r="H11" i="35"/>
  <c r="I11" i="35"/>
  <c r="J11" i="35"/>
  <c r="K11" i="35"/>
  <c r="L11" i="35"/>
  <c r="M11" i="35"/>
  <c r="N11" i="35"/>
  <c r="O11" i="35"/>
  <c r="P11" i="35"/>
  <c r="Q11" i="35"/>
  <c r="D12" i="35"/>
  <c r="E12" i="35"/>
  <c r="F12" i="35"/>
  <c r="G12" i="35"/>
  <c r="H12" i="35"/>
  <c r="I12" i="35"/>
  <c r="J12" i="35"/>
  <c r="K12" i="35"/>
  <c r="L12" i="35"/>
  <c r="M12" i="35"/>
  <c r="N12" i="35"/>
  <c r="O12" i="35"/>
  <c r="P12" i="35"/>
  <c r="Q12" i="35"/>
  <c r="D13" i="35"/>
  <c r="E13" i="35"/>
  <c r="F13" i="35"/>
  <c r="G13" i="35"/>
  <c r="H13" i="35"/>
  <c r="I13" i="35"/>
  <c r="J13" i="35"/>
  <c r="K13" i="35"/>
  <c r="L13" i="35"/>
  <c r="M13" i="35"/>
  <c r="N13" i="35"/>
  <c r="O13" i="35"/>
  <c r="P13" i="35"/>
  <c r="Q13" i="35"/>
  <c r="D5" i="34"/>
  <c r="E5" i="34"/>
  <c r="F5" i="34"/>
  <c r="G5" i="34"/>
  <c r="H5" i="34"/>
  <c r="I5" i="34"/>
  <c r="J5" i="34"/>
  <c r="K5" i="34"/>
  <c r="L5" i="34"/>
  <c r="M5" i="34"/>
  <c r="N5" i="34"/>
  <c r="O5" i="34"/>
  <c r="P5" i="34"/>
  <c r="Q5" i="34"/>
  <c r="D6" i="34"/>
  <c r="E6" i="34"/>
  <c r="F6" i="34"/>
  <c r="G6" i="34"/>
  <c r="H6" i="34"/>
  <c r="I6" i="34"/>
  <c r="J6" i="34"/>
  <c r="K6" i="34"/>
  <c r="L6" i="34"/>
  <c r="M6" i="34"/>
  <c r="N6" i="34"/>
  <c r="O6" i="34"/>
  <c r="P6" i="34"/>
  <c r="Q6" i="34"/>
  <c r="D7" i="34"/>
  <c r="E7" i="34"/>
  <c r="F7" i="34"/>
  <c r="G7" i="34"/>
  <c r="H7" i="34"/>
  <c r="I7" i="34"/>
  <c r="J7" i="34"/>
  <c r="K7" i="34"/>
  <c r="L7" i="34"/>
  <c r="M7" i="34"/>
  <c r="N7" i="34"/>
  <c r="O7" i="34"/>
  <c r="P7" i="34"/>
  <c r="Q7" i="34"/>
  <c r="D8" i="34"/>
  <c r="E8" i="34"/>
  <c r="F8" i="34"/>
  <c r="G8" i="34"/>
  <c r="H8" i="34"/>
  <c r="I8" i="34"/>
  <c r="J8" i="34"/>
  <c r="K8" i="34"/>
  <c r="L8" i="34"/>
  <c r="M8" i="34"/>
  <c r="N8" i="34"/>
  <c r="O8" i="34"/>
  <c r="P8" i="34"/>
  <c r="Q8" i="34"/>
  <c r="D9" i="34"/>
  <c r="E9" i="34"/>
  <c r="F9" i="34"/>
  <c r="G9" i="34"/>
  <c r="H9" i="34"/>
  <c r="I9" i="34"/>
  <c r="J9" i="34"/>
  <c r="K9" i="34"/>
  <c r="L9" i="34"/>
  <c r="M9" i="34"/>
  <c r="N9" i="34"/>
  <c r="O9" i="34"/>
  <c r="P9" i="34"/>
  <c r="Q9" i="34"/>
  <c r="D10" i="34"/>
  <c r="E10" i="34"/>
  <c r="F10" i="34"/>
  <c r="G10" i="34"/>
  <c r="H10" i="34"/>
  <c r="I10" i="34"/>
  <c r="J10" i="34"/>
  <c r="K10" i="34"/>
  <c r="L10" i="34"/>
  <c r="M10" i="34"/>
  <c r="N10" i="34"/>
  <c r="O10" i="34"/>
  <c r="P10" i="34"/>
  <c r="Q10" i="34"/>
  <c r="D11" i="34"/>
  <c r="E11" i="34"/>
  <c r="F11" i="34"/>
  <c r="G11" i="34"/>
  <c r="H11" i="34"/>
  <c r="I11" i="34"/>
  <c r="J11" i="34"/>
  <c r="K11" i="34"/>
  <c r="L11" i="34"/>
  <c r="M11" i="34"/>
  <c r="N11" i="34"/>
  <c r="O11" i="34"/>
  <c r="P11" i="34"/>
  <c r="Q11" i="34"/>
  <c r="D12" i="34"/>
  <c r="E12" i="34"/>
  <c r="F12" i="34"/>
  <c r="G12" i="34"/>
  <c r="H12" i="34"/>
  <c r="I12" i="34"/>
  <c r="J12" i="34"/>
  <c r="K12" i="34"/>
  <c r="L12" i="34"/>
  <c r="M12" i="34"/>
  <c r="N12" i="34"/>
  <c r="O12" i="34"/>
  <c r="P12" i="34"/>
  <c r="Q12" i="34"/>
  <c r="D13" i="34"/>
  <c r="E13" i="34"/>
  <c r="F13" i="34"/>
  <c r="G13" i="34"/>
  <c r="H13" i="34"/>
  <c r="I13" i="34"/>
  <c r="J13" i="34"/>
  <c r="K13" i="34"/>
  <c r="L13" i="34"/>
  <c r="M13" i="34"/>
  <c r="N13" i="34"/>
  <c r="O13" i="34"/>
  <c r="P13" i="34"/>
  <c r="Q13" i="34"/>
  <c r="D5" i="33"/>
  <c r="E5" i="33"/>
  <c r="F5" i="33"/>
  <c r="G5" i="33"/>
  <c r="H5" i="33"/>
  <c r="I5" i="33"/>
  <c r="J5" i="33"/>
  <c r="K5" i="33"/>
  <c r="L5" i="33"/>
  <c r="M5" i="33"/>
  <c r="N5" i="33"/>
  <c r="O5" i="33"/>
  <c r="P5" i="33"/>
  <c r="Q5" i="33"/>
  <c r="D6" i="33"/>
  <c r="E6" i="33"/>
  <c r="F6" i="33"/>
  <c r="G6" i="33"/>
  <c r="H6" i="33"/>
  <c r="I6" i="33"/>
  <c r="J6" i="33"/>
  <c r="K6" i="33"/>
  <c r="L6" i="33"/>
  <c r="M6" i="33"/>
  <c r="N6" i="33"/>
  <c r="O6" i="33"/>
  <c r="P6" i="33"/>
  <c r="Q6" i="33"/>
  <c r="D7" i="33"/>
  <c r="E7" i="33"/>
  <c r="F7" i="33"/>
  <c r="G7" i="33"/>
  <c r="H7" i="33"/>
  <c r="I7" i="33"/>
  <c r="J7" i="33"/>
  <c r="K7" i="33"/>
  <c r="L7" i="33"/>
  <c r="M7" i="33"/>
  <c r="N7" i="33"/>
  <c r="O7" i="33"/>
  <c r="P7" i="33"/>
  <c r="Q7" i="33"/>
  <c r="D8" i="33"/>
  <c r="E8" i="33"/>
  <c r="F8" i="33"/>
  <c r="G8" i="33"/>
  <c r="H8" i="33"/>
  <c r="I8" i="33"/>
  <c r="J8" i="33"/>
  <c r="K8" i="33"/>
  <c r="L8" i="33"/>
  <c r="M8" i="33"/>
  <c r="N8" i="33"/>
  <c r="O8" i="33"/>
  <c r="P8" i="33"/>
  <c r="Q8" i="33"/>
  <c r="D9" i="33"/>
  <c r="E9" i="33"/>
  <c r="F9" i="33"/>
  <c r="G9" i="33"/>
  <c r="H9" i="33"/>
  <c r="I9" i="33"/>
  <c r="J9" i="33"/>
  <c r="K9" i="33"/>
  <c r="L9" i="33"/>
  <c r="M9" i="33"/>
  <c r="N9" i="33"/>
  <c r="O9" i="33"/>
  <c r="P9" i="33"/>
  <c r="Q9" i="33"/>
  <c r="D10" i="33"/>
  <c r="E10" i="33"/>
  <c r="F10" i="33"/>
  <c r="G10" i="33"/>
  <c r="H10" i="33"/>
  <c r="I10" i="33"/>
  <c r="J10" i="33"/>
  <c r="K10" i="33"/>
  <c r="L10" i="33"/>
  <c r="M10" i="33"/>
  <c r="N10" i="33"/>
  <c r="O10" i="33"/>
  <c r="P10" i="33"/>
  <c r="Q10" i="33"/>
  <c r="D11" i="33"/>
  <c r="E11" i="33"/>
  <c r="F11" i="33"/>
  <c r="G11" i="33"/>
  <c r="H11" i="33"/>
  <c r="I11" i="33"/>
  <c r="J11" i="33"/>
  <c r="K11" i="33"/>
  <c r="L11" i="33"/>
  <c r="M11" i="33"/>
  <c r="N11" i="33"/>
  <c r="O11" i="33"/>
  <c r="P11" i="33"/>
  <c r="Q11" i="33"/>
  <c r="D12" i="33"/>
  <c r="E12" i="33"/>
  <c r="F12" i="33"/>
  <c r="G12" i="33"/>
  <c r="H12" i="33"/>
  <c r="I12" i="33"/>
  <c r="J12" i="33"/>
  <c r="K12" i="33"/>
  <c r="L12" i="33"/>
  <c r="M12" i="33"/>
  <c r="N12" i="33"/>
  <c r="O12" i="33"/>
  <c r="P12" i="33"/>
  <c r="Q12" i="33"/>
  <c r="D13" i="33"/>
  <c r="E13" i="33"/>
  <c r="F13" i="33"/>
  <c r="G13" i="33"/>
  <c r="H13" i="33"/>
  <c r="I13" i="33"/>
  <c r="J13" i="33"/>
  <c r="K13" i="33"/>
  <c r="L13" i="33"/>
  <c r="M13" i="33"/>
  <c r="N13" i="33"/>
  <c r="O13" i="33"/>
  <c r="P13" i="33"/>
  <c r="Q13" i="33"/>
  <c r="D5" i="32"/>
  <c r="E5" i="32"/>
  <c r="F5" i="32"/>
  <c r="G5" i="32"/>
  <c r="H5" i="32"/>
  <c r="I5" i="32"/>
  <c r="J5" i="32"/>
  <c r="K5" i="32"/>
  <c r="L5" i="32"/>
  <c r="M5" i="32"/>
  <c r="N5" i="32"/>
  <c r="O5" i="32"/>
  <c r="P5" i="32"/>
  <c r="Q5" i="32"/>
  <c r="D6" i="32"/>
  <c r="E6" i="32"/>
  <c r="F6" i="32"/>
  <c r="G6" i="32"/>
  <c r="H6" i="32"/>
  <c r="I6" i="32"/>
  <c r="J6" i="32"/>
  <c r="K6" i="32"/>
  <c r="L6" i="32"/>
  <c r="M6" i="32"/>
  <c r="N6" i="32"/>
  <c r="O6" i="32"/>
  <c r="P6" i="32"/>
  <c r="Q6" i="32"/>
  <c r="D7" i="32"/>
  <c r="E7" i="32"/>
  <c r="F7" i="32"/>
  <c r="G7" i="32"/>
  <c r="H7" i="32"/>
  <c r="I7" i="32"/>
  <c r="J7" i="32"/>
  <c r="K7" i="32"/>
  <c r="L7" i="32"/>
  <c r="M7" i="32"/>
  <c r="N7" i="32"/>
  <c r="O7" i="32"/>
  <c r="P7" i="32"/>
  <c r="Q7" i="32"/>
  <c r="D8" i="32"/>
  <c r="E8" i="32"/>
  <c r="F8" i="32"/>
  <c r="G8" i="32"/>
  <c r="H8" i="32"/>
  <c r="I8" i="32"/>
  <c r="J8" i="32"/>
  <c r="K8" i="32"/>
  <c r="L8" i="32"/>
  <c r="M8" i="32"/>
  <c r="N8" i="32"/>
  <c r="O8" i="32"/>
  <c r="P8" i="32"/>
  <c r="Q8" i="32"/>
  <c r="D9" i="32"/>
  <c r="E9" i="32"/>
  <c r="F9" i="32"/>
  <c r="G9" i="32"/>
  <c r="H9" i="32"/>
  <c r="I9" i="32"/>
  <c r="J9" i="32"/>
  <c r="K9" i="32"/>
  <c r="L9" i="32"/>
  <c r="M9" i="32"/>
  <c r="N9" i="32"/>
  <c r="O9" i="32"/>
  <c r="P9" i="32"/>
  <c r="Q9" i="32"/>
  <c r="D10" i="32"/>
  <c r="E10" i="32"/>
  <c r="F10" i="32"/>
  <c r="G10" i="32"/>
  <c r="H10" i="32"/>
  <c r="I10" i="32"/>
  <c r="J10" i="32"/>
  <c r="K10" i="32"/>
  <c r="L10" i="32"/>
  <c r="M10" i="32"/>
  <c r="N10" i="32"/>
  <c r="O10" i="32"/>
  <c r="P10" i="32"/>
  <c r="Q10" i="32"/>
  <c r="D11" i="32"/>
  <c r="E11" i="32"/>
  <c r="F11" i="32"/>
  <c r="G11" i="32"/>
  <c r="H11" i="32"/>
  <c r="I11" i="32"/>
  <c r="J11" i="32"/>
  <c r="K11" i="32"/>
  <c r="L11" i="32"/>
  <c r="M11" i="32"/>
  <c r="N11" i="32"/>
  <c r="O11" i="32"/>
  <c r="P11" i="32"/>
  <c r="Q11" i="32"/>
  <c r="D12" i="32"/>
  <c r="E12" i="32"/>
  <c r="F12" i="32"/>
  <c r="G12" i="32"/>
  <c r="H12" i="32"/>
  <c r="I12" i="32"/>
  <c r="J12" i="32"/>
  <c r="K12" i="32"/>
  <c r="L12" i="32"/>
  <c r="M12" i="32"/>
  <c r="N12" i="32"/>
  <c r="O12" i="32"/>
  <c r="P12" i="32"/>
  <c r="Q12" i="32"/>
  <c r="D13" i="32"/>
  <c r="E13" i="32"/>
  <c r="F13" i="32"/>
  <c r="G13" i="32"/>
  <c r="H13" i="32"/>
  <c r="I13" i="32"/>
  <c r="J13" i="32"/>
  <c r="K13" i="32"/>
  <c r="L13" i="32"/>
  <c r="M13" i="32"/>
  <c r="N13" i="32"/>
  <c r="O13" i="32"/>
  <c r="P13" i="32"/>
  <c r="Q13" i="32"/>
  <c r="D5" i="31"/>
  <c r="E5" i="31"/>
  <c r="F5" i="31"/>
  <c r="G5" i="31"/>
  <c r="H5" i="31"/>
  <c r="I5" i="31"/>
  <c r="J5" i="31"/>
  <c r="K5" i="31"/>
  <c r="L5" i="31"/>
  <c r="M5" i="31"/>
  <c r="N5" i="31"/>
  <c r="O5" i="31"/>
  <c r="P5" i="31"/>
  <c r="Q5" i="31"/>
  <c r="D6" i="31"/>
  <c r="E6" i="31"/>
  <c r="F6" i="31"/>
  <c r="G6" i="31"/>
  <c r="H6" i="31"/>
  <c r="I6" i="31"/>
  <c r="J6" i="31"/>
  <c r="K6" i="31"/>
  <c r="L6" i="31"/>
  <c r="M6" i="31"/>
  <c r="N6" i="31"/>
  <c r="O6" i="31"/>
  <c r="P6" i="31"/>
  <c r="Q6" i="31"/>
  <c r="D7" i="31"/>
  <c r="E7" i="31"/>
  <c r="F7" i="31"/>
  <c r="G7" i="31"/>
  <c r="H7" i="31"/>
  <c r="I7" i="31"/>
  <c r="J7" i="31"/>
  <c r="K7" i="31"/>
  <c r="L7" i="31"/>
  <c r="M7" i="31"/>
  <c r="N7" i="31"/>
  <c r="O7" i="31"/>
  <c r="P7" i="31"/>
  <c r="Q7" i="31"/>
  <c r="D8" i="31"/>
  <c r="E8" i="31"/>
  <c r="F8" i="31"/>
  <c r="G8" i="31"/>
  <c r="H8" i="31"/>
  <c r="I8" i="31"/>
  <c r="J8" i="31"/>
  <c r="K8" i="31"/>
  <c r="L8" i="31"/>
  <c r="M8" i="31"/>
  <c r="N8" i="31"/>
  <c r="O8" i="31"/>
  <c r="P8" i="31"/>
  <c r="Q8" i="31"/>
  <c r="D9" i="31"/>
  <c r="E9" i="31"/>
  <c r="F9" i="31"/>
  <c r="G9" i="31"/>
  <c r="H9" i="31"/>
  <c r="I9" i="31"/>
  <c r="J9" i="31"/>
  <c r="K9" i="31"/>
  <c r="L9" i="31"/>
  <c r="M9" i="31"/>
  <c r="N9" i="31"/>
  <c r="O9" i="31"/>
  <c r="P9" i="31"/>
  <c r="Q9" i="31"/>
  <c r="D10" i="31"/>
  <c r="E10" i="31"/>
  <c r="F10" i="31"/>
  <c r="G10" i="31"/>
  <c r="H10" i="31"/>
  <c r="I10" i="31"/>
  <c r="J10" i="31"/>
  <c r="K10" i="31"/>
  <c r="L10" i="31"/>
  <c r="M10" i="31"/>
  <c r="N10" i="31"/>
  <c r="O10" i="31"/>
  <c r="P10" i="31"/>
  <c r="Q10" i="31"/>
  <c r="D11" i="31"/>
  <c r="E11" i="31"/>
  <c r="F11" i="31"/>
  <c r="G11" i="31"/>
  <c r="H11" i="31"/>
  <c r="I11" i="31"/>
  <c r="J11" i="31"/>
  <c r="K11" i="31"/>
  <c r="L11" i="31"/>
  <c r="M11" i="31"/>
  <c r="N11" i="31"/>
  <c r="O11" i="31"/>
  <c r="P11" i="31"/>
  <c r="Q11" i="31"/>
  <c r="D12" i="31"/>
  <c r="E12" i="31"/>
  <c r="F12" i="31"/>
  <c r="G12" i="31"/>
  <c r="H12" i="31"/>
  <c r="I12" i="31"/>
  <c r="J12" i="31"/>
  <c r="K12" i="31"/>
  <c r="L12" i="31"/>
  <c r="M12" i="31"/>
  <c r="N12" i="31"/>
  <c r="O12" i="31"/>
  <c r="P12" i="31"/>
  <c r="Q12" i="31"/>
  <c r="D13" i="31"/>
  <c r="E13" i="31"/>
  <c r="F13" i="31"/>
  <c r="G13" i="31"/>
  <c r="H13" i="31"/>
  <c r="I13" i="31"/>
  <c r="J13" i="31"/>
  <c r="K13" i="31"/>
  <c r="L13" i="31"/>
  <c r="M13" i="31"/>
  <c r="N13" i="31"/>
  <c r="O13" i="31"/>
  <c r="P13" i="31"/>
  <c r="Q13" i="31"/>
  <c r="D5" i="30"/>
  <c r="E5" i="30"/>
  <c r="F5" i="30"/>
  <c r="G5" i="30"/>
  <c r="H5" i="30"/>
  <c r="I5" i="30"/>
  <c r="J5" i="30"/>
  <c r="K5" i="30"/>
  <c r="L5" i="30"/>
  <c r="M5" i="30"/>
  <c r="N5" i="30"/>
  <c r="O5" i="30"/>
  <c r="P5" i="30"/>
  <c r="Q5" i="30"/>
  <c r="D6" i="30"/>
  <c r="E6" i="30"/>
  <c r="F6" i="30"/>
  <c r="G6" i="30"/>
  <c r="H6" i="30"/>
  <c r="I6" i="30"/>
  <c r="J6" i="30"/>
  <c r="K6" i="30"/>
  <c r="L6" i="30"/>
  <c r="M6" i="30"/>
  <c r="N6" i="30"/>
  <c r="O6" i="30"/>
  <c r="P6" i="30"/>
  <c r="Q6" i="30"/>
  <c r="D7" i="30"/>
  <c r="E7" i="30"/>
  <c r="F7" i="30"/>
  <c r="G7" i="30"/>
  <c r="H7" i="30"/>
  <c r="I7" i="30"/>
  <c r="J7" i="30"/>
  <c r="K7" i="30"/>
  <c r="L7" i="30"/>
  <c r="M7" i="30"/>
  <c r="N7" i="30"/>
  <c r="O7" i="30"/>
  <c r="P7" i="30"/>
  <c r="Q7" i="30"/>
  <c r="D8" i="30"/>
  <c r="E8" i="30"/>
  <c r="F8" i="30"/>
  <c r="G8" i="30"/>
  <c r="H8" i="30"/>
  <c r="I8" i="30"/>
  <c r="J8" i="30"/>
  <c r="K8" i="30"/>
  <c r="L8" i="30"/>
  <c r="M8" i="30"/>
  <c r="N8" i="30"/>
  <c r="O8" i="30"/>
  <c r="P8" i="30"/>
  <c r="Q8" i="30"/>
  <c r="D9" i="30"/>
  <c r="E9" i="30"/>
  <c r="F9" i="30"/>
  <c r="G9" i="30"/>
  <c r="H9" i="30"/>
  <c r="I9" i="30"/>
  <c r="J9" i="30"/>
  <c r="K9" i="30"/>
  <c r="L9" i="30"/>
  <c r="M9" i="30"/>
  <c r="N9" i="30"/>
  <c r="O9" i="30"/>
  <c r="P9" i="30"/>
  <c r="Q9" i="30"/>
  <c r="D10" i="30"/>
  <c r="E10" i="30"/>
  <c r="F10" i="30"/>
  <c r="G10" i="30"/>
  <c r="H10" i="30"/>
  <c r="I10" i="30"/>
  <c r="J10" i="30"/>
  <c r="K10" i="30"/>
  <c r="L10" i="30"/>
  <c r="M10" i="30"/>
  <c r="N10" i="30"/>
  <c r="O10" i="30"/>
  <c r="P10" i="30"/>
  <c r="Q10" i="30"/>
  <c r="D11" i="30"/>
  <c r="E11" i="30"/>
  <c r="F11" i="30"/>
  <c r="G11" i="30"/>
  <c r="H11" i="30"/>
  <c r="I11" i="30"/>
  <c r="J11" i="30"/>
  <c r="K11" i="30"/>
  <c r="L11" i="30"/>
  <c r="M11" i="30"/>
  <c r="N11" i="30"/>
  <c r="O11" i="30"/>
  <c r="P11" i="30"/>
  <c r="Q11" i="30"/>
  <c r="D12" i="30"/>
  <c r="E12" i="30"/>
  <c r="F12" i="30"/>
  <c r="G12" i="30"/>
  <c r="H12" i="30"/>
  <c r="I12" i="30"/>
  <c r="J12" i="30"/>
  <c r="K12" i="30"/>
  <c r="L12" i="30"/>
  <c r="M12" i="30"/>
  <c r="N12" i="30"/>
  <c r="O12" i="30"/>
  <c r="P12" i="30"/>
  <c r="Q12" i="30"/>
  <c r="D13" i="30"/>
  <c r="E13" i="30"/>
  <c r="F13" i="30"/>
  <c r="G13" i="30"/>
  <c r="H13" i="30"/>
  <c r="I13" i="30"/>
  <c r="J13" i="30"/>
  <c r="K13" i="30"/>
  <c r="L13" i="30"/>
  <c r="M13" i="30"/>
  <c r="N13" i="30"/>
  <c r="O13" i="30"/>
  <c r="P13" i="30"/>
  <c r="Q13" i="30"/>
  <c r="D5" i="29"/>
  <c r="E5" i="29"/>
  <c r="F5" i="29"/>
  <c r="G5" i="29"/>
  <c r="H5" i="29"/>
  <c r="I5" i="29"/>
  <c r="J5" i="29"/>
  <c r="K5" i="29"/>
  <c r="L5" i="29"/>
  <c r="M5" i="29"/>
  <c r="N5" i="29"/>
  <c r="O5" i="29"/>
  <c r="P5" i="29"/>
  <c r="Q5" i="29"/>
  <c r="D6" i="29"/>
  <c r="E6" i="29"/>
  <c r="F6" i="29"/>
  <c r="G6" i="29"/>
  <c r="H6" i="29"/>
  <c r="I6" i="29"/>
  <c r="J6" i="29"/>
  <c r="K6" i="29"/>
  <c r="L6" i="29"/>
  <c r="M6" i="29"/>
  <c r="N6" i="29"/>
  <c r="O6" i="29"/>
  <c r="P6" i="29"/>
  <c r="Q6" i="29"/>
  <c r="D7" i="29"/>
  <c r="E7" i="29"/>
  <c r="F7" i="29"/>
  <c r="G7" i="29"/>
  <c r="H7" i="29"/>
  <c r="I7" i="29"/>
  <c r="J7" i="29"/>
  <c r="K7" i="29"/>
  <c r="L7" i="29"/>
  <c r="M7" i="29"/>
  <c r="N7" i="29"/>
  <c r="O7" i="29"/>
  <c r="P7" i="29"/>
  <c r="Q7" i="29"/>
  <c r="D8" i="29"/>
  <c r="E8" i="29"/>
  <c r="F8" i="29"/>
  <c r="G8" i="29"/>
  <c r="H8" i="29"/>
  <c r="I8" i="29"/>
  <c r="J8" i="29"/>
  <c r="K8" i="29"/>
  <c r="L8" i="29"/>
  <c r="M8" i="29"/>
  <c r="N8" i="29"/>
  <c r="O8" i="29"/>
  <c r="P8" i="29"/>
  <c r="Q8" i="29"/>
  <c r="D9" i="29"/>
  <c r="E9" i="29"/>
  <c r="F9" i="29"/>
  <c r="G9" i="29"/>
  <c r="H9" i="29"/>
  <c r="I9" i="29"/>
  <c r="J9" i="29"/>
  <c r="K9" i="29"/>
  <c r="L9" i="29"/>
  <c r="M9" i="29"/>
  <c r="N9" i="29"/>
  <c r="O9" i="29"/>
  <c r="P9" i="29"/>
  <c r="Q9" i="29"/>
  <c r="D10" i="29"/>
  <c r="E10" i="29"/>
  <c r="F10" i="29"/>
  <c r="G10" i="29"/>
  <c r="H10" i="29"/>
  <c r="I10" i="29"/>
  <c r="J10" i="29"/>
  <c r="K10" i="29"/>
  <c r="L10" i="29"/>
  <c r="M10" i="29"/>
  <c r="N10" i="29"/>
  <c r="O10" i="29"/>
  <c r="P10" i="29"/>
  <c r="Q10" i="29"/>
  <c r="D11" i="29"/>
  <c r="E11" i="29"/>
  <c r="F11" i="29"/>
  <c r="G11" i="29"/>
  <c r="H11" i="29"/>
  <c r="I11" i="29"/>
  <c r="J11" i="29"/>
  <c r="K11" i="29"/>
  <c r="L11" i="29"/>
  <c r="M11" i="29"/>
  <c r="N11" i="29"/>
  <c r="O11" i="29"/>
  <c r="P11" i="29"/>
  <c r="Q11" i="29"/>
  <c r="D12" i="29"/>
  <c r="E12" i="29"/>
  <c r="F12" i="29"/>
  <c r="G12" i="29"/>
  <c r="H12" i="29"/>
  <c r="I12" i="29"/>
  <c r="J12" i="29"/>
  <c r="K12" i="29"/>
  <c r="L12" i="29"/>
  <c r="M12" i="29"/>
  <c r="N12" i="29"/>
  <c r="O12" i="29"/>
  <c r="P12" i="29"/>
  <c r="Q12" i="29"/>
  <c r="D13" i="29"/>
  <c r="E13" i="29"/>
  <c r="F13" i="29"/>
  <c r="G13" i="29"/>
  <c r="H13" i="29"/>
  <c r="I13" i="29"/>
  <c r="J13" i="29"/>
  <c r="K13" i="29"/>
  <c r="L13" i="29"/>
  <c r="M13" i="29"/>
  <c r="N13" i="29"/>
  <c r="O13" i="29"/>
  <c r="P13" i="29"/>
  <c r="Q13" i="29"/>
  <c r="D5" i="28"/>
  <c r="E5" i="28"/>
  <c r="F5" i="28"/>
  <c r="G5" i="28"/>
  <c r="H5" i="28"/>
  <c r="I5" i="28"/>
  <c r="J5" i="28"/>
  <c r="K5" i="28"/>
  <c r="L5" i="28"/>
  <c r="M5" i="28"/>
  <c r="N5" i="28"/>
  <c r="O5" i="28"/>
  <c r="P5" i="28"/>
  <c r="Q5" i="28"/>
  <c r="D6" i="28"/>
  <c r="E6" i="28"/>
  <c r="F6" i="28"/>
  <c r="G6" i="28"/>
  <c r="H6" i="28"/>
  <c r="I6" i="28"/>
  <c r="J6" i="28"/>
  <c r="K6" i="28"/>
  <c r="L6" i="28"/>
  <c r="M6" i="28"/>
  <c r="N6" i="28"/>
  <c r="O6" i="28"/>
  <c r="P6" i="28"/>
  <c r="Q6" i="28"/>
  <c r="D7" i="28"/>
  <c r="E7" i="28"/>
  <c r="F7" i="28"/>
  <c r="G7" i="28"/>
  <c r="H7" i="28"/>
  <c r="I7" i="28"/>
  <c r="J7" i="28"/>
  <c r="K7" i="28"/>
  <c r="L7" i="28"/>
  <c r="M7" i="28"/>
  <c r="N7" i="28"/>
  <c r="O7" i="28"/>
  <c r="P7" i="28"/>
  <c r="Q7" i="28"/>
  <c r="D8" i="28"/>
  <c r="E8" i="28"/>
  <c r="F8" i="28"/>
  <c r="G8" i="28"/>
  <c r="H8" i="28"/>
  <c r="I8" i="28"/>
  <c r="J8" i="28"/>
  <c r="K8" i="28"/>
  <c r="L8" i="28"/>
  <c r="M8" i="28"/>
  <c r="N8" i="28"/>
  <c r="O8" i="28"/>
  <c r="P8" i="28"/>
  <c r="Q8" i="28"/>
  <c r="D9" i="28"/>
  <c r="E9" i="28"/>
  <c r="F9" i="28"/>
  <c r="G9" i="28"/>
  <c r="H9" i="28"/>
  <c r="I9" i="28"/>
  <c r="J9" i="28"/>
  <c r="K9" i="28"/>
  <c r="L9" i="28"/>
  <c r="M9" i="28"/>
  <c r="N9" i="28"/>
  <c r="O9" i="28"/>
  <c r="P9" i="28"/>
  <c r="Q9" i="28"/>
  <c r="D10" i="28"/>
  <c r="E10" i="28"/>
  <c r="F10" i="28"/>
  <c r="G10" i="28"/>
  <c r="H10" i="28"/>
  <c r="I10" i="28"/>
  <c r="J10" i="28"/>
  <c r="K10" i="28"/>
  <c r="L10" i="28"/>
  <c r="M10" i="28"/>
  <c r="N10" i="28"/>
  <c r="O10" i="28"/>
  <c r="P10" i="28"/>
  <c r="Q10" i="28"/>
  <c r="D11" i="28"/>
  <c r="E11" i="28"/>
  <c r="F11" i="28"/>
  <c r="G11" i="28"/>
  <c r="H11" i="28"/>
  <c r="I11" i="28"/>
  <c r="J11" i="28"/>
  <c r="K11" i="28"/>
  <c r="L11" i="28"/>
  <c r="M11" i="28"/>
  <c r="N11" i="28"/>
  <c r="O11" i="28"/>
  <c r="P11" i="28"/>
  <c r="Q11" i="28"/>
  <c r="D12" i="28"/>
  <c r="E12" i="28"/>
  <c r="F12" i="28"/>
  <c r="G12" i="28"/>
  <c r="H12" i="28"/>
  <c r="I12" i="28"/>
  <c r="J12" i="28"/>
  <c r="K12" i="28"/>
  <c r="L12" i="28"/>
  <c r="M12" i="28"/>
  <c r="N12" i="28"/>
  <c r="O12" i="28"/>
  <c r="P12" i="28"/>
  <c r="Q12" i="28"/>
  <c r="D13" i="28"/>
  <c r="E13" i="28"/>
  <c r="F13" i="28"/>
  <c r="G13" i="28"/>
  <c r="H13" i="28"/>
  <c r="I13" i="28"/>
  <c r="J13" i="28"/>
  <c r="K13" i="28"/>
  <c r="L13" i="28"/>
  <c r="M13" i="28"/>
  <c r="N13" i="28"/>
  <c r="O13" i="28"/>
  <c r="P13" i="28"/>
  <c r="Q13" i="28"/>
  <c r="D5" i="27"/>
  <c r="E5" i="27"/>
  <c r="F5" i="27"/>
  <c r="G5" i="27"/>
  <c r="H5" i="27"/>
  <c r="I5" i="27"/>
  <c r="J5" i="27"/>
  <c r="K5" i="27"/>
  <c r="L5" i="27"/>
  <c r="M5" i="27"/>
  <c r="N5" i="27"/>
  <c r="O5" i="27"/>
  <c r="P5" i="27"/>
  <c r="Q5" i="27"/>
  <c r="D6" i="27"/>
  <c r="E6" i="27"/>
  <c r="F6" i="27"/>
  <c r="G6" i="27"/>
  <c r="H6" i="27"/>
  <c r="I6" i="27"/>
  <c r="J6" i="27"/>
  <c r="K6" i="27"/>
  <c r="L6" i="27"/>
  <c r="M6" i="27"/>
  <c r="N6" i="27"/>
  <c r="O6" i="27"/>
  <c r="P6" i="27"/>
  <c r="Q6" i="27"/>
  <c r="D7" i="27"/>
  <c r="E7" i="27"/>
  <c r="F7" i="27"/>
  <c r="G7" i="27"/>
  <c r="H7" i="27"/>
  <c r="I7" i="27"/>
  <c r="J7" i="27"/>
  <c r="K7" i="27"/>
  <c r="L7" i="27"/>
  <c r="M7" i="27"/>
  <c r="N7" i="27"/>
  <c r="O7" i="27"/>
  <c r="P7" i="27"/>
  <c r="Q7" i="27"/>
  <c r="D8" i="27"/>
  <c r="E8" i="27"/>
  <c r="F8" i="27"/>
  <c r="G8" i="27"/>
  <c r="H8" i="27"/>
  <c r="I8" i="27"/>
  <c r="J8" i="27"/>
  <c r="K8" i="27"/>
  <c r="L8" i="27"/>
  <c r="M8" i="27"/>
  <c r="N8" i="27"/>
  <c r="O8" i="27"/>
  <c r="P8" i="27"/>
  <c r="Q8" i="27"/>
  <c r="D9" i="27"/>
  <c r="E9" i="27"/>
  <c r="F9" i="27"/>
  <c r="G9" i="27"/>
  <c r="H9" i="27"/>
  <c r="I9" i="27"/>
  <c r="J9" i="27"/>
  <c r="K9" i="27"/>
  <c r="L9" i="27"/>
  <c r="M9" i="27"/>
  <c r="N9" i="27"/>
  <c r="O9" i="27"/>
  <c r="P9" i="27"/>
  <c r="Q9" i="27"/>
  <c r="D10" i="27"/>
  <c r="E10" i="27"/>
  <c r="F10" i="27"/>
  <c r="G10" i="27"/>
  <c r="H10" i="27"/>
  <c r="I10" i="27"/>
  <c r="J10" i="27"/>
  <c r="K10" i="27"/>
  <c r="L10" i="27"/>
  <c r="M10" i="27"/>
  <c r="N10" i="27"/>
  <c r="O10" i="27"/>
  <c r="P10" i="27"/>
  <c r="Q10" i="27"/>
  <c r="D11" i="27"/>
  <c r="E11" i="27"/>
  <c r="F11" i="27"/>
  <c r="G11" i="27"/>
  <c r="H11" i="27"/>
  <c r="I11" i="27"/>
  <c r="J11" i="27"/>
  <c r="K11" i="27"/>
  <c r="L11" i="27"/>
  <c r="M11" i="27"/>
  <c r="N11" i="27"/>
  <c r="O11" i="27"/>
  <c r="P11" i="27"/>
  <c r="Q11" i="27"/>
  <c r="D12" i="27"/>
  <c r="E12" i="27"/>
  <c r="F12" i="27"/>
  <c r="G12" i="27"/>
  <c r="H12" i="27"/>
  <c r="I12" i="27"/>
  <c r="J12" i="27"/>
  <c r="K12" i="27"/>
  <c r="L12" i="27"/>
  <c r="M12" i="27"/>
  <c r="N12" i="27"/>
  <c r="O12" i="27"/>
  <c r="P12" i="27"/>
  <c r="Q12" i="27"/>
  <c r="D13" i="27"/>
  <c r="E13" i="27"/>
  <c r="F13" i="27"/>
  <c r="G13" i="27"/>
  <c r="H13" i="27"/>
  <c r="I13" i="27"/>
  <c r="J13" i="27"/>
  <c r="K13" i="27"/>
  <c r="L13" i="27"/>
  <c r="M13" i="27"/>
  <c r="N13" i="27"/>
  <c r="O13" i="27"/>
  <c r="P13" i="27"/>
  <c r="Q13" i="27"/>
  <c r="D5" i="26"/>
  <c r="E5" i="26"/>
  <c r="F5" i="26"/>
  <c r="G5" i="26"/>
  <c r="H5" i="26"/>
  <c r="I5" i="26"/>
  <c r="J5" i="26"/>
  <c r="K5" i="26"/>
  <c r="L5" i="26"/>
  <c r="M5" i="26"/>
  <c r="N5" i="26"/>
  <c r="O5" i="26"/>
  <c r="P5" i="26"/>
  <c r="Q5" i="26"/>
  <c r="D6" i="26"/>
  <c r="E6" i="26"/>
  <c r="F6" i="26"/>
  <c r="G6" i="26"/>
  <c r="H6" i="26"/>
  <c r="I6" i="26"/>
  <c r="J6" i="26"/>
  <c r="K6" i="26"/>
  <c r="L6" i="26"/>
  <c r="M6" i="26"/>
  <c r="N6" i="26"/>
  <c r="O6" i="26"/>
  <c r="P6" i="26"/>
  <c r="Q6" i="26"/>
  <c r="D7" i="26"/>
  <c r="E7" i="26"/>
  <c r="F7" i="26"/>
  <c r="G7" i="26"/>
  <c r="H7" i="26"/>
  <c r="I7" i="26"/>
  <c r="J7" i="26"/>
  <c r="K7" i="26"/>
  <c r="L7" i="26"/>
  <c r="M7" i="26"/>
  <c r="N7" i="26"/>
  <c r="O7" i="26"/>
  <c r="P7" i="26"/>
  <c r="Q7" i="26"/>
  <c r="D8" i="26"/>
  <c r="E8" i="26"/>
  <c r="F8" i="26"/>
  <c r="G8" i="26"/>
  <c r="H8" i="26"/>
  <c r="I8" i="26"/>
  <c r="J8" i="26"/>
  <c r="K8" i="26"/>
  <c r="L8" i="26"/>
  <c r="M8" i="26"/>
  <c r="N8" i="26"/>
  <c r="O8" i="26"/>
  <c r="P8" i="26"/>
  <c r="Q8" i="26"/>
  <c r="D9" i="26"/>
  <c r="E9" i="26"/>
  <c r="F9" i="26"/>
  <c r="G9" i="26"/>
  <c r="H9" i="26"/>
  <c r="I9" i="26"/>
  <c r="J9" i="26"/>
  <c r="K9" i="26"/>
  <c r="L9" i="26"/>
  <c r="M9" i="26"/>
  <c r="N9" i="26"/>
  <c r="O9" i="26"/>
  <c r="P9" i="26"/>
  <c r="Q9" i="26"/>
  <c r="D10" i="26"/>
  <c r="E10" i="26"/>
  <c r="F10" i="26"/>
  <c r="G10" i="26"/>
  <c r="H10" i="26"/>
  <c r="I10" i="26"/>
  <c r="J10" i="26"/>
  <c r="K10" i="26"/>
  <c r="L10" i="26"/>
  <c r="M10" i="26"/>
  <c r="N10" i="26"/>
  <c r="O10" i="26"/>
  <c r="P10" i="26"/>
  <c r="Q10" i="26"/>
  <c r="D11" i="26"/>
  <c r="E11" i="26"/>
  <c r="F11" i="26"/>
  <c r="G11" i="26"/>
  <c r="H11" i="26"/>
  <c r="I11" i="26"/>
  <c r="J11" i="26"/>
  <c r="K11" i="26"/>
  <c r="L11" i="26"/>
  <c r="M11" i="26"/>
  <c r="N11" i="26"/>
  <c r="O11" i="26"/>
  <c r="P11" i="26"/>
  <c r="Q11" i="26"/>
  <c r="D12" i="26"/>
  <c r="E12" i="26"/>
  <c r="F12" i="26"/>
  <c r="G12" i="26"/>
  <c r="H12" i="26"/>
  <c r="I12" i="26"/>
  <c r="J12" i="26"/>
  <c r="K12" i="26"/>
  <c r="L12" i="26"/>
  <c r="M12" i="26"/>
  <c r="N12" i="26"/>
  <c r="O12" i="26"/>
  <c r="P12" i="26"/>
  <c r="Q12" i="26"/>
  <c r="D13" i="26"/>
  <c r="E13" i="26"/>
  <c r="F13" i="26"/>
  <c r="G13" i="26"/>
  <c r="H13" i="26"/>
  <c r="I13" i="26"/>
  <c r="J13" i="26"/>
  <c r="K13" i="26"/>
  <c r="L13" i="26"/>
  <c r="M13" i="26"/>
  <c r="N13" i="26"/>
  <c r="O13" i="26"/>
  <c r="P13" i="26"/>
  <c r="Q13" i="26"/>
  <c r="D5" i="25"/>
  <c r="E5" i="25"/>
  <c r="F5" i="25"/>
  <c r="G5" i="25"/>
  <c r="H5" i="25"/>
  <c r="I5" i="25"/>
  <c r="J5" i="25"/>
  <c r="K5" i="25"/>
  <c r="L5" i="25"/>
  <c r="M5" i="25"/>
  <c r="N5" i="25"/>
  <c r="O5" i="25"/>
  <c r="P5" i="25"/>
  <c r="Q5" i="25"/>
  <c r="D6" i="25"/>
  <c r="E6" i="25"/>
  <c r="F6" i="25"/>
  <c r="G6" i="25"/>
  <c r="H6" i="25"/>
  <c r="I6" i="25"/>
  <c r="J6" i="25"/>
  <c r="K6" i="25"/>
  <c r="L6" i="25"/>
  <c r="M6" i="25"/>
  <c r="N6" i="25"/>
  <c r="O6" i="25"/>
  <c r="P6" i="25"/>
  <c r="Q6" i="25"/>
  <c r="D7" i="25"/>
  <c r="E7" i="25"/>
  <c r="F7" i="25"/>
  <c r="G7" i="25"/>
  <c r="H7" i="25"/>
  <c r="I7" i="25"/>
  <c r="J7" i="25"/>
  <c r="K7" i="25"/>
  <c r="L7" i="25"/>
  <c r="M7" i="25"/>
  <c r="N7" i="25"/>
  <c r="O7" i="25"/>
  <c r="P7" i="25"/>
  <c r="Q7" i="25"/>
  <c r="D8" i="25"/>
  <c r="E8" i="25"/>
  <c r="F8" i="25"/>
  <c r="G8" i="25"/>
  <c r="H8" i="25"/>
  <c r="I8" i="25"/>
  <c r="J8" i="25"/>
  <c r="K8" i="25"/>
  <c r="L8" i="25"/>
  <c r="M8" i="25"/>
  <c r="N8" i="25"/>
  <c r="O8" i="25"/>
  <c r="P8" i="25"/>
  <c r="Q8" i="25"/>
  <c r="D9" i="25"/>
  <c r="E9" i="25"/>
  <c r="F9" i="25"/>
  <c r="G9" i="25"/>
  <c r="H9" i="25"/>
  <c r="I9" i="25"/>
  <c r="J9" i="25"/>
  <c r="K9" i="25"/>
  <c r="L9" i="25"/>
  <c r="M9" i="25"/>
  <c r="N9" i="25"/>
  <c r="O9" i="25"/>
  <c r="P9" i="25"/>
  <c r="Q9" i="25"/>
  <c r="D10" i="25"/>
  <c r="E10" i="25"/>
  <c r="F10" i="25"/>
  <c r="G10" i="25"/>
  <c r="H10" i="25"/>
  <c r="I10" i="25"/>
  <c r="J10" i="25"/>
  <c r="K10" i="25"/>
  <c r="L10" i="25"/>
  <c r="M10" i="25"/>
  <c r="N10" i="25"/>
  <c r="O10" i="25"/>
  <c r="P10" i="25"/>
  <c r="Q10" i="25"/>
  <c r="D11" i="25"/>
  <c r="E11" i="25"/>
  <c r="F11" i="25"/>
  <c r="G11" i="25"/>
  <c r="H11" i="25"/>
  <c r="I11" i="25"/>
  <c r="J11" i="25"/>
  <c r="K11" i="25"/>
  <c r="L11" i="25"/>
  <c r="M11" i="25"/>
  <c r="N11" i="25"/>
  <c r="O11" i="25"/>
  <c r="P11" i="25"/>
  <c r="Q11" i="25"/>
  <c r="D12" i="25"/>
  <c r="E12" i="25"/>
  <c r="F12" i="25"/>
  <c r="G12" i="25"/>
  <c r="H12" i="25"/>
  <c r="I12" i="25"/>
  <c r="J12" i="25"/>
  <c r="K12" i="25"/>
  <c r="L12" i="25"/>
  <c r="M12" i="25"/>
  <c r="N12" i="25"/>
  <c r="O12" i="25"/>
  <c r="P12" i="25"/>
  <c r="Q12" i="25"/>
  <c r="D13" i="25"/>
  <c r="E13" i="25"/>
  <c r="F13" i="25"/>
  <c r="G13" i="25"/>
  <c r="H13" i="25"/>
  <c r="I13" i="25"/>
  <c r="J13" i="25"/>
  <c r="K13" i="25"/>
  <c r="L13" i="25"/>
  <c r="M13" i="25"/>
  <c r="N13" i="25"/>
  <c r="O13" i="25"/>
  <c r="P13" i="25"/>
  <c r="Q13" i="25"/>
  <c r="D5" i="24"/>
  <c r="E5" i="24"/>
  <c r="F5" i="24"/>
  <c r="G5" i="24"/>
  <c r="H5" i="24"/>
  <c r="I5" i="24"/>
  <c r="J5" i="24"/>
  <c r="K5" i="24"/>
  <c r="L5" i="24"/>
  <c r="M5" i="24"/>
  <c r="N5" i="24"/>
  <c r="O5" i="24"/>
  <c r="P5" i="24"/>
  <c r="Q5" i="24"/>
  <c r="D6" i="24"/>
  <c r="E6" i="24"/>
  <c r="F6" i="24"/>
  <c r="G6" i="24"/>
  <c r="H6" i="24"/>
  <c r="I6" i="24"/>
  <c r="J6" i="24"/>
  <c r="K6" i="24"/>
  <c r="L6" i="24"/>
  <c r="M6" i="24"/>
  <c r="N6" i="24"/>
  <c r="O6" i="24"/>
  <c r="P6" i="24"/>
  <c r="Q6" i="24"/>
  <c r="D7" i="24"/>
  <c r="E7" i="24"/>
  <c r="F7" i="24"/>
  <c r="G7" i="24"/>
  <c r="H7" i="24"/>
  <c r="I7" i="24"/>
  <c r="J7" i="24"/>
  <c r="K7" i="24"/>
  <c r="L7" i="24"/>
  <c r="M7" i="24"/>
  <c r="N7" i="24"/>
  <c r="O7" i="24"/>
  <c r="P7" i="24"/>
  <c r="Q7" i="24"/>
  <c r="D8" i="24"/>
  <c r="E8" i="24"/>
  <c r="F8" i="24"/>
  <c r="G8" i="24"/>
  <c r="H8" i="24"/>
  <c r="I8" i="24"/>
  <c r="J8" i="24"/>
  <c r="K8" i="24"/>
  <c r="L8" i="24"/>
  <c r="M8" i="24"/>
  <c r="N8" i="24"/>
  <c r="O8" i="24"/>
  <c r="P8" i="24"/>
  <c r="Q8" i="24"/>
  <c r="D9" i="24"/>
  <c r="E9" i="24"/>
  <c r="F9" i="24"/>
  <c r="G9" i="24"/>
  <c r="H9" i="24"/>
  <c r="I9" i="24"/>
  <c r="J9" i="24"/>
  <c r="K9" i="24"/>
  <c r="L9" i="24"/>
  <c r="M9" i="24"/>
  <c r="N9" i="24"/>
  <c r="O9" i="24"/>
  <c r="P9" i="24"/>
  <c r="Q9" i="24"/>
  <c r="D10" i="24"/>
  <c r="E10" i="24"/>
  <c r="F10" i="24"/>
  <c r="G10" i="24"/>
  <c r="H10" i="24"/>
  <c r="I10" i="24"/>
  <c r="J10" i="24"/>
  <c r="K10" i="24"/>
  <c r="L10" i="24"/>
  <c r="M10" i="24"/>
  <c r="N10" i="24"/>
  <c r="O10" i="24"/>
  <c r="P10" i="24"/>
  <c r="Q10" i="24"/>
  <c r="D11" i="24"/>
  <c r="E11" i="24"/>
  <c r="F11" i="24"/>
  <c r="G11" i="24"/>
  <c r="H11" i="24"/>
  <c r="I11" i="24"/>
  <c r="J11" i="24"/>
  <c r="K11" i="24"/>
  <c r="L11" i="24"/>
  <c r="M11" i="24"/>
  <c r="N11" i="24"/>
  <c r="O11" i="24"/>
  <c r="P11" i="24"/>
  <c r="Q11" i="24"/>
  <c r="D12" i="24"/>
  <c r="E12" i="24"/>
  <c r="F12" i="24"/>
  <c r="G12" i="24"/>
  <c r="H12" i="24"/>
  <c r="I12" i="24"/>
  <c r="J12" i="24"/>
  <c r="K12" i="24"/>
  <c r="L12" i="24"/>
  <c r="M12" i="24"/>
  <c r="N12" i="24"/>
  <c r="O12" i="24"/>
  <c r="P12" i="24"/>
  <c r="Q12" i="24"/>
  <c r="D13" i="24"/>
  <c r="E13" i="24"/>
  <c r="F13" i="24"/>
  <c r="G13" i="24"/>
  <c r="H13" i="24"/>
  <c r="I13" i="24"/>
  <c r="J13" i="24"/>
  <c r="K13" i="24"/>
  <c r="L13" i="24"/>
  <c r="M13" i="24"/>
  <c r="N13" i="24"/>
  <c r="O13" i="24"/>
  <c r="P13" i="24"/>
  <c r="Q13" i="24"/>
  <c r="D5" i="23"/>
  <c r="E5" i="23"/>
  <c r="F5" i="23"/>
  <c r="G5" i="23"/>
  <c r="H5" i="23"/>
  <c r="I5" i="23"/>
  <c r="J5" i="23"/>
  <c r="K5" i="23"/>
  <c r="L5" i="23"/>
  <c r="M5" i="23"/>
  <c r="N5" i="23"/>
  <c r="O5" i="23"/>
  <c r="P5" i="23"/>
  <c r="Q5" i="23"/>
  <c r="D6" i="23"/>
  <c r="E6" i="23"/>
  <c r="F6" i="23"/>
  <c r="G6" i="23"/>
  <c r="H6" i="23"/>
  <c r="I6" i="23"/>
  <c r="J6" i="23"/>
  <c r="K6" i="23"/>
  <c r="L6" i="23"/>
  <c r="M6" i="23"/>
  <c r="N6" i="23"/>
  <c r="O6" i="23"/>
  <c r="P6" i="23"/>
  <c r="Q6" i="23"/>
  <c r="D7" i="23"/>
  <c r="E7" i="23"/>
  <c r="F7" i="23"/>
  <c r="G7" i="23"/>
  <c r="H7" i="23"/>
  <c r="I7" i="23"/>
  <c r="J7" i="23"/>
  <c r="K7" i="23"/>
  <c r="L7" i="23"/>
  <c r="M7" i="23"/>
  <c r="N7" i="23"/>
  <c r="O7" i="23"/>
  <c r="P7" i="23"/>
  <c r="Q7" i="23"/>
  <c r="D8" i="23"/>
  <c r="E8" i="23"/>
  <c r="F8" i="23"/>
  <c r="G8" i="23"/>
  <c r="H8" i="23"/>
  <c r="I8" i="23"/>
  <c r="J8" i="23"/>
  <c r="K8" i="23"/>
  <c r="L8" i="23"/>
  <c r="M8" i="23"/>
  <c r="N8" i="23"/>
  <c r="O8" i="23"/>
  <c r="P8" i="23"/>
  <c r="Q8" i="23"/>
  <c r="D9" i="23"/>
  <c r="E9" i="23"/>
  <c r="F9" i="23"/>
  <c r="G9" i="23"/>
  <c r="H9" i="23"/>
  <c r="I9" i="23"/>
  <c r="J9" i="23"/>
  <c r="K9" i="23"/>
  <c r="L9" i="23"/>
  <c r="M9" i="23"/>
  <c r="N9" i="23"/>
  <c r="O9" i="23"/>
  <c r="P9" i="23"/>
  <c r="Q9" i="23"/>
  <c r="D10" i="23"/>
  <c r="E10" i="23"/>
  <c r="F10" i="23"/>
  <c r="G10" i="23"/>
  <c r="H10" i="23"/>
  <c r="I10" i="23"/>
  <c r="J10" i="23"/>
  <c r="K10" i="23"/>
  <c r="L10" i="23"/>
  <c r="M10" i="23"/>
  <c r="N10" i="23"/>
  <c r="O10" i="23"/>
  <c r="P10" i="23"/>
  <c r="Q10" i="23"/>
  <c r="D11" i="23"/>
  <c r="E11" i="23"/>
  <c r="F11" i="23"/>
  <c r="G11" i="23"/>
  <c r="H11" i="23"/>
  <c r="I11" i="23"/>
  <c r="J11" i="23"/>
  <c r="K11" i="23"/>
  <c r="L11" i="23"/>
  <c r="M11" i="23"/>
  <c r="N11" i="23"/>
  <c r="O11" i="23"/>
  <c r="P11" i="23"/>
  <c r="Q11" i="23"/>
  <c r="D12" i="23"/>
  <c r="E12" i="23"/>
  <c r="F12" i="23"/>
  <c r="G12" i="23"/>
  <c r="H12" i="23"/>
  <c r="I12" i="23"/>
  <c r="J12" i="23"/>
  <c r="K12" i="23"/>
  <c r="L12" i="23"/>
  <c r="M12" i="23"/>
  <c r="N12" i="23"/>
  <c r="O12" i="23"/>
  <c r="P12" i="23"/>
  <c r="Q12" i="23"/>
  <c r="D13" i="23"/>
  <c r="E13" i="23"/>
  <c r="F13" i="23"/>
  <c r="G13" i="23"/>
  <c r="H13" i="23"/>
  <c r="I13" i="23"/>
  <c r="J13" i="23"/>
  <c r="K13" i="23"/>
  <c r="L13" i="23"/>
  <c r="M13" i="23"/>
  <c r="N13" i="23"/>
  <c r="O13" i="23"/>
  <c r="P13" i="23"/>
  <c r="Q13" i="23"/>
  <c r="D5" i="22"/>
  <c r="E5" i="22"/>
  <c r="F5" i="22"/>
  <c r="G5" i="22"/>
  <c r="H5" i="22"/>
  <c r="I5" i="22"/>
  <c r="J5" i="22"/>
  <c r="K5" i="22"/>
  <c r="L5" i="22"/>
  <c r="M5" i="22"/>
  <c r="N5" i="22"/>
  <c r="O5" i="22"/>
  <c r="P5" i="22"/>
  <c r="Q5" i="22"/>
  <c r="D6" i="22"/>
  <c r="E6" i="22"/>
  <c r="F6" i="22"/>
  <c r="G6" i="22"/>
  <c r="H6" i="22"/>
  <c r="I6" i="22"/>
  <c r="J6" i="22"/>
  <c r="K6" i="22"/>
  <c r="L6" i="22"/>
  <c r="M6" i="22"/>
  <c r="N6" i="22"/>
  <c r="O6" i="22"/>
  <c r="P6" i="22"/>
  <c r="Q6" i="22"/>
  <c r="D7" i="22"/>
  <c r="E7" i="22"/>
  <c r="F7" i="22"/>
  <c r="G7" i="22"/>
  <c r="H7" i="22"/>
  <c r="I7" i="22"/>
  <c r="J7" i="22"/>
  <c r="K7" i="22"/>
  <c r="L7" i="22"/>
  <c r="M7" i="22"/>
  <c r="N7" i="22"/>
  <c r="O7" i="22"/>
  <c r="P7" i="22"/>
  <c r="Q7" i="22"/>
  <c r="D8" i="22"/>
  <c r="E8" i="22"/>
  <c r="F8" i="22"/>
  <c r="G8" i="22"/>
  <c r="H8" i="22"/>
  <c r="I8" i="22"/>
  <c r="J8" i="22"/>
  <c r="K8" i="22"/>
  <c r="L8" i="22"/>
  <c r="M8" i="22"/>
  <c r="N8" i="22"/>
  <c r="O8" i="22"/>
  <c r="P8" i="22"/>
  <c r="Q8" i="22"/>
  <c r="D9" i="22"/>
  <c r="E9" i="22"/>
  <c r="F9" i="22"/>
  <c r="G9" i="22"/>
  <c r="H9" i="22"/>
  <c r="I9" i="22"/>
  <c r="J9" i="22"/>
  <c r="K9" i="22"/>
  <c r="L9" i="22"/>
  <c r="M9" i="22"/>
  <c r="N9" i="22"/>
  <c r="O9" i="22"/>
  <c r="P9" i="22"/>
  <c r="Q9" i="22"/>
  <c r="D10" i="22"/>
  <c r="E10" i="22"/>
  <c r="F10" i="22"/>
  <c r="G10" i="22"/>
  <c r="H10" i="22"/>
  <c r="I10" i="22"/>
  <c r="J10" i="22"/>
  <c r="K10" i="22"/>
  <c r="L10" i="22"/>
  <c r="M10" i="22"/>
  <c r="N10" i="22"/>
  <c r="O10" i="22"/>
  <c r="P10" i="22"/>
  <c r="Q10" i="22"/>
  <c r="D11" i="22"/>
  <c r="E11" i="22"/>
  <c r="F11" i="22"/>
  <c r="G11" i="22"/>
  <c r="H11" i="22"/>
  <c r="I11" i="22"/>
  <c r="J11" i="22"/>
  <c r="K11" i="22"/>
  <c r="L11" i="22"/>
  <c r="M11" i="22"/>
  <c r="N11" i="22"/>
  <c r="O11" i="22"/>
  <c r="P11" i="22"/>
  <c r="Q11" i="22"/>
  <c r="D12" i="22"/>
  <c r="E12" i="22"/>
  <c r="F12" i="22"/>
  <c r="G12" i="22"/>
  <c r="H12" i="22"/>
  <c r="I12" i="22"/>
  <c r="J12" i="22"/>
  <c r="K12" i="22"/>
  <c r="L12" i="22"/>
  <c r="M12" i="22"/>
  <c r="N12" i="22"/>
  <c r="O12" i="22"/>
  <c r="P12" i="22"/>
  <c r="Q12" i="22"/>
  <c r="D13" i="22"/>
  <c r="E13" i="22"/>
  <c r="F13" i="22"/>
  <c r="G13" i="22"/>
  <c r="H13" i="22"/>
  <c r="I13" i="22"/>
  <c r="J13" i="22"/>
  <c r="K13" i="22"/>
  <c r="L13" i="22"/>
  <c r="M13" i="22"/>
  <c r="N13" i="22"/>
  <c r="O13" i="22"/>
  <c r="P13" i="22"/>
  <c r="Q13" i="22"/>
  <c r="D5" i="21"/>
  <c r="E5" i="21"/>
  <c r="F5" i="21"/>
  <c r="G5" i="21"/>
  <c r="H5" i="21"/>
  <c r="I5" i="21"/>
  <c r="J5" i="21"/>
  <c r="K5" i="21"/>
  <c r="L5" i="21"/>
  <c r="M5" i="21"/>
  <c r="N5" i="21"/>
  <c r="O5" i="21"/>
  <c r="P5" i="21"/>
  <c r="Q5" i="21"/>
  <c r="D6" i="21"/>
  <c r="E6" i="21"/>
  <c r="F6" i="21"/>
  <c r="G6" i="21"/>
  <c r="H6" i="21"/>
  <c r="I6" i="21"/>
  <c r="J6" i="21"/>
  <c r="K6" i="21"/>
  <c r="L6" i="21"/>
  <c r="M6" i="21"/>
  <c r="N6" i="21"/>
  <c r="O6" i="21"/>
  <c r="P6" i="21"/>
  <c r="Q6" i="21"/>
  <c r="D7" i="21"/>
  <c r="E7" i="21"/>
  <c r="F7" i="21"/>
  <c r="G7" i="21"/>
  <c r="H7" i="21"/>
  <c r="I7" i="21"/>
  <c r="J7" i="21"/>
  <c r="K7" i="21"/>
  <c r="L7" i="21"/>
  <c r="M7" i="21"/>
  <c r="N7" i="21"/>
  <c r="O7" i="21"/>
  <c r="P7" i="21"/>
  <c r="Q7" i="21"/>
  <c r="D8" i="21"/>
  <c r="E8" i="21"/>
  <c r="F8" i="21"/>
  <c r="G8" i="21"/>
  <c r="H8" i="21"/>
  <c r="I8" i="21"/>
  <c r="J8" i="21"/>
  <c r="K8" i="21"/>
  <c r="L8" i="21"/>
  <c r="M8" i="21"/>
  <c r="N8" i="21"/>
  <c r="O8" i="21"/>
  <c r="P8" i="21"/>
  <c r="Q8" i="21"/>
  <c r="D9" i="21"/>
  <c r="E9" i="21"/>
  <c r="F9" i="21"/>
  <c r="G9" i="21"/>
  <c r="H9" i="21"/>
  <c r="I9" i="21"/>
  <c r="J9" i="21"/>
  <c r="K9" i="21"/>
  <c r="L9" i="21"/>
  <c r="M9" i="21"/>
  <c r="N9" i="21"/>
  <c r="O9" i="21"/>
  <c r="P9" i="21"/>
  <c r="Q9" i="21"/>
  <c r="D10" i="21"/>
  <c r="E10" i="21"/>
  <c r="F10" i="21"/>
  <c r="G10" i="21"/>
  <c r="H10" i="21"/>
  <c r="I10" i="21"/>
  <c r="J10" i="21"/>
  <c r="K10" i="21"/>
  <c r="L10" i="21"/>
  <c r="M10" i="21"/>
  <c r="N10" i="21"/>
  <c r="O10" i="21"/>
  <c r="P10" i="21"/>
  <c r="Q10" i="21"/>
  <c r="D11" i="21"/>
  <c r="E11" i="21"/>
  <c r="F11" i="21"/>
  <c r="G11" i="21"/>
  <c r="H11" i="21"/>
  <c r="I11" i="21"/>
  <c r="J11" i="21"/>
  <c r="K11" i="21"/>
  <c r="L11" i="21"/>
  <c r="M11" i="21"/>
  <c r="N11" i="21"/>
  <c r="O11" i="21"/>
  <c r="P11" i="21"/>
  <c r="Q11" i="21"/>
  <c r="D12" i="21"/>
  <c r="E12" i="21"/>
  <c r="F12" i="21"/>
  <c r="G12" i="21"/>
  <c r="H12" i="21"/>
  <c r="I12" i="21"/>
  <c r="J12" i="21"/>
  <c r="K12" i="21"/>
  <c r="L12" i="21"/>
  <c r="M12" i="21"/>
  <c r="N12" i="21"/>
  <c r="O12" i="21"/>
  <c r="P12" i="21"/>
  <c r="Q12" i="21"/>
  <c r="D13" i="21"/>
  <c r="E13" i="21"/>
  <c r="F13" i="21"/>
  <c r="G13" i="21"/>
  <c r="H13" i="21"/>
  <c r="I13" i="21"/>
  <c r="J13" i="21"/>
  <c r="K13" i="21"/>
  <c r="L13" i="21"/>
  <c r="M13" i="21"/>
  <c r="N13" i="21"/>
  <c r="O13" i="21"/>
  <c r="P13" i="21"/>
  <c r="Q13" i="21"/>
  <c r="D5" i="20"/>
  <c r="E5" i="20"/>
  <c r="F5" i="20"/>
  <c r="G5" i="20"/>
  <c r="H5" i="20"/>
  <c r="I5" i="20"/>
  <c r="J5" i="20"/>
  <c r="K5" i="20"/>
  <c r="L5" i="20"/>
  <c r="M5" i="20"/>
  <c r="N5" i="20"/>
  <c r="O5" i="20"/>
  <c r="P5" i="20"/>
  <c r="Q5" i="20"/>
  <c r="D6" i="20"/>
  <c r="E6" i="20"/>
  <c r="F6" i="20"/>
  <c r="G6" i="20"/>
  <c r="H6" i="20"/>
  <c r="I6" i="20"/>
  <c r="J6" i="20"/>
  <c r="K6" i="20"/>
  <c r="L6" i="20"/>
  <c r="M6" i="20"/>
  <c r="N6" i="20"/>
  <c r="O6" i="20"/>
  <c r="P6" i="20"/>
  <c r="Q6" i="20"/>
  <c r="D7" i="20"/>
  <c r="E7" i="20"/>
  <c r="F7" i="20"/>
  <c r="G7" i="20"/>
  <c r="H7" i="20"/>
  <c r="I7" i="20"/>
  <c r="J7" i="20"/>
  <c r="K7" i="20"/>
  <c r="L7" i="20"/>
  <c r="M7" i="20"/>
  <c r="N7" i="20"/>
  <c r="O7" i="20"/>
  <c r="P7" i="20"/>
  <c r="Q7" i="20"/>
  <c r="D8" i="20"/>
  <c r="E8" i="20"/>
  <c r="F8" i="20"/>
  <c r="G8" i="20"/>
  <c r="H8" i="20"/>
  <c r="I8" i="20"/>
  <c r="J8" i="20"/>
  <c r="K8" i="20"/>
  <c r="L8" i="20"/>
  <c r="M8" i="20"/>
  <c r="N8" i="20"/>
  <c r="O8" i="20"/>
  <c r="P8" i="20"/>
  <c r="Q8" i="20"/>
  <c r="D9" i="20"/>
  <c r="E9" i="20"/>
  <c r="F9" i="20"/>
  <c r="G9" i="20"/>
  <c r="H9" i="20"/>
  <c r="I9" i="20"/>
  <c r="J9" i="20"/>
  <c r="K9" i="20"/>
  <c r="L9" i="20"/>
  <c r="M9" i="20"/>
  <c r="N9" i="20"/>
  <c r="O9" i="20"/>
  <c r="P9" i="20"/>
  <c r="Q9" i="20"/>
  <c r="D10" i="20"/>
  <c r="E10" i="20"/>
  <c r="F10" i="20"/>
  <c r="G10" i="20"/>
  <c r="H10" i="20"/>
  <c r="I10" i="20"/>
  <c r="J10" i="20"/>
  <c r="K10" i="20"/>
  <c r="L10" i="20"/>
  <c r="M10" i="20"/>
  <c r="N10" i="20"/>
  <c r="O10" i="20"/>
  <c r="P10" i="20"/>
  <c r="Q10" i="20"/>
  <c r="D11" i="20"/>
  <c r="E11" i="20"/>
  <c r="F11" i="20"/>
  <c r="G11" i="20"/>
  <c r="H11" i="20"/>
  <c r="I11" i="20"/>
  <c r="J11" i="20"/>
  <c r="K11" i="20"/>
  <c r="L11" i="20"/>
  <c r="M11" i="20"/>
  <c r="N11" i="20"/>
  <c r="O11" i="20"/>
  <c r="P11" i="20"/>
  <c r="Q11" i="20"/>
  <c r="D12" i="20"/>
  <c r="E12" i="20"/>
  <c r="F12" i="20"/>
  <c r="G12" i="20"/>
  <c r="H12" i="20"/>
  <c r="I12" i="20"/>
  <c r="J12" i="20"/>
  <c r="K12" i="20"/>
  <c r="L12" i="20"/>
  <c r="M12" i="20"/>
  <c r="N12" i="20"/>
  <c r="O12" i="20"/>
  <c r="P12" i="20"/>
  <c r="Q12" i="20"/>
  <c r="D13" i="20"/>
  <c r="E13" i="20"/>
  <c r="F13" i="20"/>
  <c r="G13" i="20"/>
  <c r="H13" i="20"/>
  <c r="I13" i="20"/>
  <c r="J13" i="20"/>
  <c r="K13" i="20"/>
  <c r="L13" i="20"/>
  <c r="M13" i="20"/>
  <c r="N13" i="20"/>
  <c r="O13" i="20"/>
  <c r="P13" i="20"/>
  <c r="Q13" i="20"/>
  <c r="D5" i="19"/>
  <c r="E5" i="19"/>
  <c r="F5" i="19"/>
  <c r="G5" i="19"/>
  <c r="H5" i="19"/>
  <c r="I5" i="19"/>
  <c r="J5" i="19"/>
  <c r="K5" i="19"/>
  <c r="L5" i="19"/>
  <c r="M5" i="19"/>
  <c r="N5" i="19"/>
  <c r="O5" i="19"/>
  <c r="P5" i="19"/>
  <c r="Q5" i="19"/>
  <c r="D6" i="19"/>
  <c r="E6" i="19"/>
  <c r="F6" i="19"/>
  <c r="G6" i="19"/>
  <c r="H6" i="19"/>
  <c r="I6" i="19"/>
  <c r="J6" i="19"/>
  <c r="K6" i="19"/>
  <c r="L6" i="19"/>
  <c r="M6" i="19"/>
  <c r="N6" i="19"/>
  <c r="O6" i="19"/>
  <c r="P6" i="19"/>
  <c r="Q6" i="19"/>
  <c r="D7" i="19"/>
  <c r="E7" i="19"/>
  <c r="F7" i="19"/>
  <c r="G7" i="19"/>
  <c r="H7" i="19"/>
  <c r="I7" i="19"/>
  <c r="J7" i="19"/>
  <c r="K7" i="19"/>
  <c r="L7" i="19"/>
  <c r="M7" i="19"/>
  <c r="N7" i="19"/>
  <c r="O7" i="19"/>
  <c r="P7" i="19"/>
  <c r="Q7" i="19"/>
  <c r="D8" i="19"/>
  <c r="E8" i="19"/>
  <c r="F8" i="19"/>
  <c r="G8" i="19"/>
  <c r="H8" i="19"/>
  <c r="I8" i="19"/>
  <c r="J8" i="19"/>
  <c r="K8" i="19"/>
  <c r="L8" i="19"/>
  <c r="M8" i="19"/>
  <c r="N8" i="19"/>
  <c r="O8" i="19"/>
  <c r="P8" i="19"/>
  <c r="Q8" i="19"/>
  <c r="D9" i="19"/>
  <c r="E9" i="19"/>
  <c r="F9" i="19"/>
  <c r="G9" i="19"/>
  <c r="H9" i="19"/>
  <c r="I9" i="19"/>
  <c r="J9" i="19"/>
  <c r="K9" i="19"/>
  <c r="L9" i="19"/>
  <c r="M9" i="19"/>
  <c r="N9" i="19"/>
  <c r="O9" i="19"/>
  <c r="P9" i="19"/>
  <c r="Q9" i="19"/>
  <c r="D10" i="19"/>
  <c r="E10" i="19"/>
  <c r="F10" i="19"/>
  <c r="G10" i="19"/>
  <c r="H10" i="19"/>
  <c r="I10" i="19"/>
  <c r="J10" i="19"/>
  <c r="K10" i="19"/>
  <c r="L10" i="19"/>
  <c r="M10" i="19"/>
  <c r="N10" i="19"/>
  <c r="O10" i="19"/>
  <c r="P10" i="19"/>
  <c r="Q10" i="19"/>
  <c r="D11" i="19"/>
  <c r="E11" i="19"/>
  <c r="F11" i="19"/>
  <c r="G11" i="19"/>
  <c r="H11" i="19"/>
  <c r="I11" i="19"/>
  <c r="J11" i="19"/>
  <c r="K11" i="19"/>
  <c r="L11" i="19"/>
  <c r="M11" i="19"/>
  <c r="N11" i="19"/>
  <c r="O11" i="19"/>
  <c r="P11" i="19"/>
  <c r="Q11" i="19"/>
  <c r="D12" i="19"/>
  <c r="E12" i="19"/>
  <c r="F12" i="19"/>
  <c r="G12" i="19"/>
  <c r="H12" i="19"/>
  <c r="I12" i="19"/>
  <c r="J12" i="19"/>
  <c r="K12" i="19"/>
  <c r="L12" i="19"/>
  <c r="M12" i="19"/>
  <c r="N12" i="19"/>
  <c r="O12" i="19"/>
  <c r="P12" i="19"/>
  <c r="Q12" i="19"/>
  <c r="D13" i="19"/>
  <c r="E13" i="19"/>
  <c r="F13" i="19"/>
  <c r="G13" i="19"/>
  <c r="H13" i="19"/>
  <c r="I13" i="19"/>
  <c r="J13" i="19"/>
  <c r="K13" i="19"/>
  <c r="L13" i="19"/>
  <c r="M13" i="19"/>
  <c r="N13" i="19"/>
  <c r="O13" i="19"/>
  <c r="P13" i="19"/>
  <c r="Q13" i="19"/>
  <c r="D5" i="18"/>
  <c r="E5" i="18"/>
  <c r="F5" i="18"/>
  <c r="G5" i="18"/>
  <c r="H5" i="18"/>
  <c r="I5" i="18"/>
  <c r="J5" i="18"/>
  <c r="K5" i="18"/>
  <c r="L5" i="18"/>
  <c r="M5" i="18"/>
  <c r="N5" i="18"/>
  <c r="O5" i="18"/>
  <c r="P5" i="18"/>
  <c r="Q5" i="18"/>
  <c r="D6" i="18"/>
  <c r="E6" i="18"/>
  <c r="F6" i="18"/>
  <c r="G6" i="18"/>
  <c r="H6" i="18"/>
  <c r="I6" i="18"/>
  <c r="J6" i="18"/>
  <c r="K6" i="18"/>
  <c r="L6" i="18"/>
  <c r="M6" i="18"/>
  <c r="N6" i="18"/>
  <c r="O6" i="18"/>
  <c r="P6" i="18"/>
  <c r="Q6" i="18"/>
  <c r="D7" i="18"/>
  <c r="E7" i="18"/>
  <c r="F7" i="18"/>
  <c r="G7" i="18"/>
  <c r="H7" i="18"/>
  <c r="I7" i="18"/>
  <c r="J7" i="18"/>
  <c r="K7" i="18"/>
  <c r="L7" i="18"/>
  <c r="M7" i="18"/>
  <c r="N7" i="18"/>
  <c r="O7" i="18"/>
  <c r="P7" i="18"/>
  <c r="Q7" i="18"/>
  <c r="D8" i="18"/>
  <c r="E8" i="18"/>
  <c r="F8" i="18"/>
  <c r="G8" i="18"/>
  <c r="H8" i="18"/>
  <c r="I8" i="18"/>
  <c r="J8" i="18"/>
  <c r="K8" i="18"/>
  <c r="L8" i="18"/>
  <c r="M8" i="18"/>
  <c r="N8" i="18"/>
  <c r="O8" i="18"/>
  <c r="P8" i="18"/>
  <c r="Q8" i="18"/>
  <c r="D9" i="18"/>
  <c r="E9" i="18"/>
  <c r="F9" i="18"/>
  <c r="G9" i="18"/>
  <c r="H9" i="18"/>
  <c r="I9" i="18"/>
  <c r="J9" i="18"/>
  <c r="K9" i="18"/>
  <c r="L9" i="18"/>
  <c r="M9" i="18"/>
  <c r="N9" i="18"/>
  <c r="O9" i="18"/>
  <c r="P9" i="18"/>
  <c r="Q9" i="18"/>
  <c r="D10" i="18"/>
  <c r="E10" i="18"/>
  <c r="F10" i="18"/>
  <c r="G10" i="18"/>
  <c r="H10" i="18"/>
  <c r="I10" i="18"/>
  <c r="J10" i="18"/>
  <c r="K10" i="18"/>
  <c r="L10" i="18"/>
  <c r="M10" i="18"/>
  <c r="N10" i="18"/>
  <c r="O10" i="18"/>
  <c r="P10" i="18"/>
  <c r="Q10" i="18"/>
  <c r="D11" i="18"/>
  <c r="E11" i="18"/>
  <c r="F11" i="18"/>
  <c r="G11" i="18"/>
  <c r="I11" i="18"/>
  <c r="J11" i="18"/>
  <c r="K11" i="18"/>
  <c r="L11" i="18"/>
  <c r="M11" i="18"/>
  <c r="N11" i="18"/>
  <c r="O11" i="18"/>
  <c r="P11" i="18"/>
  <c r="Q11" i="18"/>
  <c r="D12" i="18"/>
  <c r="E12" i="18"/>
  <c r="F12" i="18"/>
  <c r="G12" i="18"/>
  <c r="H12" i="18"/>
  <c r="I12" i="18"/>
  <c r="J12" i="18"/>
  <c r="K12" i="18"/>
  <c r="L12" i="18"/>
  <c r="M12" i="18"/>
  <c r="N12" i="18"/>
  <c r="O12" i="18"/>
  <c r="P12" i="18"/>
  <c r="Q12" i="18"/>
  <c r="D13" i="18"/>
  <c r="E13" i="18"/>
  <c r="F13" i="18"/>
  <c r="G13" i="18"/>
  <c r="H13" i="18"/>
  <c r="I13" i="18"/>
  <c r="J13" i="18"/>
  <c r="K13" i="18"/>
  <c r="L13" i="18"/>
  <c r="M13" i="18"/>
  <c r="N13" i="18"/>
  <c r="O13" i="18"/>
  <c r="P13" i="18"/>
  <c r="Q13" i="18"/>
  <c r="D5" i="17"/>
  <c r="E5" i="17"/>
  <c r="F5" i="17"/>
  <c r="G5" i="17"/>
  <c r="H5" i="17"/>
  <c r="I5" i="17"/>
  <c r="J5" i="17"/>
  <c r="K5" i="17"/>
  <c r="L5" i="17"/>
  <c r="M5" i="17"/>
  <c r="N5" i="17"/>
  <c r="O5" i="17"/>
  <c r="P5" i="17"/>
  <c r="Q5" i="17"/>
  <c r="D6" i="17"/>
  <c r="E6" i="17"/>
  <c r="F6" i="17"/>
  <c r="G6" i="17"/>
  <c r="H6" i="17"/>
  <c r="I6" i="17"/>
  <c r="J6" i="17"/>
  <c r="K6" i="17"/>
  <c r="L6" i="17"/>
  <c r="M6" i="17"/>
  <c r="N6" i="17"/>
  <c r="O6" i="17"/>
  <c r="P6" i="17"/>
  <c r="Q6" i="17"/>
  <c r="D7" i="17"/>
  <c r="E7" i="17"/>
  <c r="F7" i="17"/>
  <c r="G7" i="17"/>
  <c r="H7" i="17"/>
  <c r="I7" i="17"/>
  <c r="J7" i="17"/>
  <c r="K7" i="17"/>
  <c r="L7" i="17"/>
  <c r="M7" i="17"/>
  <c r="N7" i="17"/>
  <c r="O7" i="17"/>
  <c r="P7" i="17"/>
  <c r="Q7" i="17"/>
  <c r="D8" i="17"/>
  <c r="E8" i="17"/>
  <c r="F8" i="17"/>
  <c r="G8" i="17"/>
  <c r="H8" i="17"/>
  <c r="I8" i="17"/>
  <c r="J8" i="17"/>
  <c r="K8" i="17"/>
  <c r="L8" i="17"/>
  <c r="M8" i="17"/>
  <c r="N8" i="17"/>
  <c r="O8" i="17"/>
  <c r="P8" i="17"/>
  <c r="Q8" i="17"/>
  <c r="D9" i="17"/>
  <c r="E9" i="17"/>
  <c r="F9" i="17"/>
  <c r="G9" i="17"/>
  <c r="H9" i="17"/>
  <c r="I9" i="17"/>
  <c r="J9" i="17"/>
  <c r="K9" i="17"/>
  <c r="L9" i="17"/>
  <c r="M9" i="17"/>
  <c r="N9" i="17"/>
  <c r="O9" i="17"/>
  <c r="P9" i="17"/>
  <c r="Q9" i="17"/>
  <c r="D10" i="17"/>
  <c r="E10" i="17"/>
  <c r="F10" i="17"/>
  <c r="G10" i="17"/>
  <c r="H10" i="17"/>
  <c r="I10" i="17"/>
  <c r="J10" i="17"/>
  <c r="K10" i="17"/>
  <c r="L10" i="17"/>
  <c r="M10" i="17"/>
  <c r="N10" i="17"/>
  <c r="O10" i="17"/>
  <c r="P10" i="17"/>
  <c r="Q10" i="17"/>
  <c r="D11" i="17"/>
  <c r="E11" i="17"/>
  <c r="F11" i="17"/>
  <c r="G11" i="17"/>
  <c r="H11" i="17"/>
  <c r="I11" i="17"/>
  <c r="J11" i="17"/>
  <c r="K11" i="17"/>
  <c r="L11" i="17"/>
  <c r="M11" i="17"/>
  <c r="N11" i="17"/>
  <c r="O11" i="17"/>
  <c r="P11" i="17"/>
  <c r="Q11" i="17"/>
  <c r="D12" i="17"/>
  <c r="E12" i="17"/>
  <c r="F12" i="17"/>
  <c r="G12" i="17"/>
  <c r="H12" i="17"/>
  <c r="I12" i="17"/>
  <c r="J12" i="17"/>
  <c r="K12" i="17"/>
  <c r="L12" i="17"/>
  <c r="M12" i="17"/>
  <c r="N12" i="17"/>
  <c r="O12" i="17"/>
  <c r="P12" i="17"/>
  <c r="Q12" i="17"/>
  <c r="D13" i="17"/>
  <c r="E13" i="17"/>
  <c r="F13" i="17"/>
  <c r="G13" i="17"/>
  <c r="H13" i="17"/>
  <c r="I13" i="17"/>
  <c r="J13" i="17"/>
  <c r="K13" i="17"/>
  <c r="L13" i="17"/>
  <c r="M13" i="17"/>
  <c r="N13" i="17"/>
  <c r="O13" i="17"/>
  <c r="P13" i="17"/>
  <c r="Q13" i="17"/>
  <c r="D5" i="16"/>
  <c r="E5" i="16"/>
  <c r="F5" i="16"/>
  <c r="G5" i="16"/>
  <c r="H5" i="16"/>
  <c r="I5" i="16"/>
  <c r="J5" i="16"/>
  <c r="K5" i="16"/>
  <c r="L5" i="16"/>
  <c r="M5" i="16"/>
  <c r="N5" i="16"/>
  <c r="O5" i="16"/>
  <c r="P5" i="16"/>
  <c r="Q5" i="16"/>
  <c r="D6" i="16"/>
  <c r="E6" i="16"/>
  <c r="F6" i="16"/>
  <c r="G6" i="16"/>
  <c r="H6" i="16"/>
  <c r="I6" i="16"/>
  <c r="J6" i="16"/>
  <c r="K6" i="16"/>
  <c r="L6" i="16"/>
  <c r="M6" i="16"/>
  <c r="N6" i="16"/>
  <c r="O6" i="16"/>
  <c r="P6" i="16"/>
  <c r="Q6" i="16"/>
  <c r="D7" i="16"/>
  <c r="E7" i="16"/>
  <c r="F7" i="16"/>
  <c r="G7" i="16"/>
  <c r="H7" i="16"/>
  <c r="I7" i="16"/>
  <c r="J7" i="16"/>
  <c r="K7" i="16"/>
  <c r="L7" i="16"/>
  <c r="M7" i="16"/>
  <c r="N7" i="16"/>
  <c r="O7" i="16"/>
  <c r="P7" i="16"/>
  <c r="Q7" i="16"/>
  <c r="D8" i="16"/>
  <c r="E8" i="16"/>
  <c r="F8" i="16"/>
  <c r="G8" i="16"/>
  <c r="H8" i="16"/>
  <c r="I8" i="16"/>
  <c r="J8" i="16"/>
  <c r="K8" i="16"/>
  <c r="L8" i="16"/>
  <c r="M8" i="16"/>
  <c r="N8" i="16"/>
  <c r="O8" i="16"/>
  <c r="P8" i="16"/>
  <c r="Q8" i="16"/>
  <c r="D9" i="16"/>
  <c r="E9" i="16"/>
  <c r="F9" i="16"/>
  <c r="G9" i="16"/>
  <c r="H9" i="16"/>
  <c r="I9" i="16"/>
  <c r="J9" i="16"/>
  <c r="K9" i="16"/>
  <c r="L9" i="16"/>
  <c r="M9" i="16"/>
  <c r="N9" i="16"/>
  <c r="O9" i="16"/>
  <c r="P9" i="16"/>
  <c r="Q9" i="16"/>
  <c r="D10" i="16"/>
  <c r="E10" i="16"/>
  <c r="F10" i="16"/>
  <c r="G10" i="16"/>
  <c r="H10" i="16"/>
  <c r="I10" i="16"/>
  <c r="J10" i="16"/>
  <c r="K10" i="16"/>
  <c r="L10" i="16"/>
  <c r="M10" i="16"/>
  <c r="N10" i="16"/>
  <c r="O10" i="16"/>
  <c r="P10" i="16"/>
  <c r="Q10" i="16"/>
  <c r="D11" i="16"/>
  <c r="E11" i="16"/>
  <c r="F11" i="16"/>
  <c r="G11" i="16"/>
  <c r="H11" i="16"/>
  <c r="I11" i="16"/>
  <c r="J11" i="16"/>
  <c r="K11" i="16"/>
  <c r="L11" i="16"/>
  <c r="M11" i="16"/>
  <c r="N11" i="16"/>
  <c r="O11" i="16"/>
  <c r="P11" i="16"/>
  <c r="Q11" i="16"/>
  <c r="D12" i="16"/>
  <c r="E12" i="16"/>
  <c r="F12" i="16"/>
  <c r="G12" i="16"/>
  <c r="H12" i="16"/>
  <c r="I12" i="16"/>
  <c r="J12" i="16"/>
  <c r="K12" i="16"/>
  <c r="L12" i="16"/>
  <c r="M12" i="16"/>
  <c r="N12" i="16"/>
  <c r="O12" i="16"/>
  <c r="P12" i="16"/>
  <c r="Q12" i="16"/>
  <c r="D13" i="16"/>
  <c r="E13" i="16"/>
  <c r="F13" i="16"/>
  <c r="G13" i="16"/>
  <c r="H13" i="16"/>
  <c r="I13" i="16"/>
  <c r="J13" i="16"/>
  <c r="K13" i="16"/>
  <c r="L13" i="16"/>
  <c r="M13" i="16"/>
  <c r="N13" i="16"/>
  <c r="O13" i="16"/>
  <c r="P13" i="16"/>
  <c r="Q13" i="16"/>
  <c r="D5" i="15"/>
  <c r="E5" i="15"/>
  <c r="F5" i="15"/>
  <c r="G5" i="15"/>
  <c r="H5" i="15"/>
  <c r="I5" i="15"/>
  <c r="J5" i="15"/>
  <c r="K5" i="15"/>
  <c r="L5" i="15"/>
  <c r="M5" i="15"/>
  <c r="N5" i="15"/>
  <c r="O5" i="15"/>
  <c r="P5" i="15"/>
  <c r="Q5" i="15"/>
  <c r="D6" i="15"/>
  <c r="E6" i="15"/>
  <c r="F6" i="15"/>
  <c r="G6" i="15"/>
  <c r="H6" i="15"/>
  <c r="I6" i="15"/>
  <c r="J6" i="15"/>
  <c r="K6" i="15"/>
  <c r="L6" i="15"/>
  <c r="M6" i="15"/>
  <c r="N6" i="15"/>
  <c r="O6" i="15"/>
  <c r="P6" i="15"/>
  <c r="Q6" i="15"/>
  <c r="D7" i="15"/>
  <c r="E7" i="15"/>
  <c r="F7" i="15"/>
  <c r="G7" i="15"/>
  <c r="H7" i="15"/>
  <c r="I7" i="15"/>
  <c r="J7" i="15"/>
  <c r="K7" i="15"/>
  <c r="L7" i="15"/>
  <c r="M7" i="15"/>
  <c r="N7" i="15"/>
  <c r="O7" i="15"/>
  <c r="P7" i="15"/>
  <c r="Q7" i="15"/>
  <c r="D8" i="15"/>
  <c r="E8" i="15"/>
  <c r="F8" i="15"/>
  <c r="G8" i="15"/>
  <c r="H8" i="15"/>
  <c r="I8" i="15"/>
  <c r="J8" i="15"/>
  <c r="K8" i="15"/>
  <c r="L8" i="15"/>
  <c r="M8" i="15"/>
  <c r="N8" i="15"/>
  <c r="O8" i="15"/>
  <c r="P8" i="15"/>
  <c r="Q8" i="15"/>
  <c r="D9" i="15"/>
  <c r="E9" i="15"/>
  <c r="F9" i="15"/>
  <c r="G9" i="15"/>
  <c r="H9" i="15"/>
  <c r="I9" i="15"/>
  <c r="J9" i="15"/>
  <c r="K9" i="15"/>
  <c r="L9" i="15"/>
  <c r="M9" i="15"/>
  <c r="N9" i="15"/>
  <c r="O9" i="15"/>
  <c r="P9" i="15"/>
  <c r="Q9" i="15"/>
  <c r="D10" i="15"/>
  <c r="E10" i="15"/>
  <c r="F10" i="15"/>
  <c r="G10" i="15"/>
  <c r="H10" i="15"/>
  <c r="I10" i="15"/>
  <c r="J10" i="15"/>
  <c r="K10" i="15"/>
  <c r="L10" i="15"/>
  <c r="M10" i="15"/>
  <c r="N10" i="15"/>
  <c r="O10" i="15"/>
  <c r="P10" i="15"/>
  <c r="Q10" i="15"/>
  <c r="D11" i="15"/>
  <c r="E11" i="15"/>
  <c r="F11" i="15"/>
  <c r="G11" i="15"/>
  <c r="H11" i="15"/>
  <c r="I11" i="15"/>
  <c r="J11" i="15"/>
  <c r="K11" i="15"/>
  <c r="L11" i="15"/>
  <c r="M11" i="15"/>
  <c r="N11" i="15"/>
  <c r="O11" i="15"/>
  <c r="P11" i="15"/>
  <c r="Q11" i="15"/>
  <c r="D12" i="15"/>
  <c r="E12" i="15"/>
  <c r="F12" i="15"/>
  <c r="G12" i="15"/>
  <c r="H12" i="15"/>
  <c r="I12" i="15"/>
  <c r="J12" i="15"/>
  <c r="K12" i="15"/>
  <c r="L12" i="15"/>
  <c r="M12" i="15"/>
  <c r="N12" i="15"/>
  <c r="O12" i="15"/>
  <c r="P12" i="15"/>
  <c r="Q12" i="15"/>
  <c r="D13" i="15"/>
  <c r="E13" i="15"/>
  <c r="F13" i="15"/>
  <c r="G13" i="15"/>
  <c r="H13" i="15"/>
  <c r="I13" i="15"/>
  <c r="J13" i="15"/>
  <c r="K13" i="15"/>
  <c r="L13" i="15"/>
  <c r="M13" i="15"/>
  <c r="N13" i="15"/>
  <c r="O13" i="15"/>
  <c r="P13" i="15"/>
  <c r="Q13" i="15"/>
  <c r="D5" i="13"/>
  <c r="E5" i="13"/>
  <c r="F5" i="13"/>
  <c r="G5" i="13"/>
  <c r="H5" i="13"/>
  <c r="I5" i="13"/>
  <c r="J5" i="13"/>
  <c r="K5" i="13"/>
  <c r="L5" i="13"/>
  <c r="M5" i="13"/>
  <c r="N5" i="13"/>
  <c r="O5" i="13"/>
  <c r="P5" i="13"/>
  <c r="Q5" i="13"/>
  <c r="D6" i="13"/>
  <c r="E6" i="13"/>
  <c r="F6" i="13"/>
  <c r="G6" i="13"/>
  <c r="H6" i="13"/>
  <c r="I6" i="13"/>
  <c r="J6" i="13"/>
  <c r="K6" i="13"/>
  <c r="L6" i="13"/>
  <c r="M6" i="13"/>
  <c r="N6" i="13"/>
  <c r="O6" i="13"/>
  <c r="P6" i="13"/>
  <c r="Q6" i="13"/>
  <c r="D7" i="13"/>
  <c r="E7" i="13"/>
  <c r="F7" i="13"/>
  <c r="G7" i="13"/>
  <c r="H7" i="13"/>
  <c r="I7" i="13"/>
  <c r="J7" i="13"/>
  <c r="K7" i="13"/>
  <c r="L7" i="13"/>
  <c r="M7" i="13"/>
  <c r="N7" i="13"/>
  <c r="O7" i="13"/>
  <c r="P7" i="13"/>
  <c r="Q7" i="13"/>
  <c r="D8" i="13"/>
  <c r="E8" i="13"/>
  <c r="F8" i="13"/>
  <c r="G8" i="13"/>
  <c r="H8" i="13"/>
  <c r="I8" i="13"/>
  <c r="J8" i="13"/>
  <c r="K8" i="13"/>
  <c r="L8" i="13"/>
  <c r="M8" i="13"/>
  <c r="N8" i="13"/>
  <c r="O8" i="13"/>
  <c r="P8" i="13"/>
  <c r="Q8" i="13"/>
  <c r="D9" i="13"/>
  <c r="E9" i="13"/>
  <c r="F9" i="13"/>
  <c r="G9" i="13"/>
  <c r="H9" i="13"/>
  <c r="I9" i="13"/>
  <c r="J9" i="13"/>
  <c r="K9" i="13"/>
  <c r="L9" i="13"/>
  <c r="M9" i="13"/>
  <c r="N9" i="13"/>
  <c r="O9" i="13"/>
  <c r="P9" i="13"/>
  <c r="Q9" i="13"/>
  <c r="D10" i="13"/>
  <c r="E10" i="13"/>
  <c r="F10" i="13"/>
  <c r="G10" i="13"/>
  <c r="H10" i="13"/>
  <c r="I10" i="13"/>
  <c r="J10" i="13"/>
  <c r="K10" i="13"/>
  <c r="L10" i="13"/>
  <c r="M10" i="13"/>
  <c r="N10" i="13"/>
  <c r="O10" i="13"/>
  <c r="P10" i="13"/>
  <c r="Q10" i="13"/>
  <c r="D11" i="13"/>
  <c r="E11" i="13"/>
  <c r="F11" i="13"/>
  <c r="G11" i="13"/>
  <c r="H11" i="13"/>
  <c r="I11" i="13"/>
  <c r="J11" i="13"/>
  <c r="K11" i="13"/>
  <c r="L11" i="13"/>
  <c r="M11" i="13"/>
  <c r="N11" i="13"/>
  <c r="O11" i="13"/>
  <c r="P11" i="13"/>
  <c r="Q11" i="13"/>
  <c r="D12" i="13"/>
  <c r="E12" i="13"/>
  <c r="F12" i="13"/>
  <c r="G12" i="13"/>
  <c r="H12" i="13"/>
  <c r="I12" i="13"/>
  <c r="J12" i="13"/>
  <c r="K12" i="13"/>
  <c r="L12" i="13"/>
  <c r="M12" i="13"/>
  <c r="N12" i="13"/>
  <c r="O12" i="13"/>
  <c r="P12" i="13"/>
  <c r="Q12" i="13"/>
  <c r="D13" i="13"/>
  <c r="E13" i="13"/>
  <c r="F13" i="13"/>
  <c r="G13" i="13"/>
  <c r="H13" i="13"/>
  <c r="I13" i="13"/>
  <c r="J13" i="13"/>
  <c r="K13" i="13"/>
  <c r="L13" i="13"/>
  <c r="M13" i="13"/>
  <c r="N13" i="13"/>
  <c r="O13" i="13"/>
  <c r="P13" i="13"/>
  <c r="Q13" i="13"/>
  <c r="D5" i="14"/>
  <c r="E5" i="14"/>
  <c r="F5" i="14"/>
  <c r="G5" i="14"/>
  <c r="H5" i="14"/>
  <c r="I5" i="14"/>
  <c r="J5" i="14"/>
  <c r="K5" i="14"/>
  <c r="L5" i="14"/>
  <c r="M5" i="14"/>
  <c r="N5" i="14"/>
  <c r="O5" i="14"/>
  <c r="P5" i="14"/>
  <c r="Q5" i="14"/>
  <c r="D6" i="14"/>
  <c r="E6" i="14"/>
  <c r="F6" i="14"/>
  <c r="G6" i="14"/>
  <c r="H6" i="14"/>
  <c r="I6" i="14"/>
  <c r="J6" i="14"/>
  <c r="K6" i="14"/>
  <c r="L6" i="14"/>
  <c r="M6" i="14"/>
  <c r="N6" i="14"/>
  <c r="O6" i="14"/>
  <c r="P6" i="14"/>
  <c r="Q6" i="14"/>
  <c r="D7" i="14"/>
  <c r="E7" i="14"/>
  <c r="F7" i="14"/>
  <c r="G7" i="14"/>
  <c r="H7" i="14"/>
  <c r="I7" i="14"/>
  <c r="J7" i="14"/>
  <c r="K7" i="14"/>
  <c r="L7" i="14"/>
  <c r="M7" i="14"/>
  <c r="N7" i="14"/>
  <c r="O7" i="14"/>
  <c r="P7" i="14"/>
  <c r="Q7" i="14"/>
  <c r="D8" i="14"/>
  <c r="E8" i="14"/>
  <c r="F8" i="14"/>
  <c r="G8" i="14"/>
  <c r="H8" i="14"/>
  <c r="I8" i="14"/>
  <c r="J8" i="14"/>
  <c r="K8" i="14"/>
  <c r="L8" i="14"/>
  <c r="M8" i="14"/>
  <c r="N8" i="14"/>
  <c r="O8" i="14"/>
  <c r="P8" i="14"/>
  <c r="Q8" i="14"/>
  <c r="D9" i="14"/>
  <c r="E9" i="14"/>
  <c r="F9" i="14"/>
  <c r="G9" i="14"/>
  <c r="H9" i="14"/>
  <c r="I9" i="14"/>
  <c r="J9" i="14"/>
  <c r="K9" i="14"/>
  <c r="L9" i="14"/>
  <c r="M9" i="14"/>
  <c r="N9" i="14"/>
  <c r="O9" i="14"/>
  <c r="P9" i="14"/>
  <c r="Q9" i="14"/>
  <c r="D10" i="14"/>
  <c r="E10" i="14"/>
  <c r="F10" i="14"/>
  <c r="G10" i="14"/>
  <c r="H10" i="14"/>
  <c r="I10" i="14"/>
  <c r="K10" i="14"/>
  <c r="L10" i="14"/>
  <c r="M10" i="14"/>
  <c r="N10" i="14"/>
  <c r="O10" i="14"/>
  <c r="P10" i="14"/>
  <c r="Q10" i="14"/>
  <c r="D11" i="14"/>
  <c r="E11" i="14"/>
  <c r="F11" i="14"/>
  <c r="G11" i="14"/>
  <c r="H11" i="14"/>
  <c r="I11" i="14"/>
  <c r="K11" i="14"/>
  <c r="L11" i="14"/>
  <c r="M11" i="14"/>
  <c r="N11" i="14"/>
  <c r="O11" i="14"/>
  <c r="P11" i="14"/>
  <c r="Q11" i="14"/>
  <c r="D12" i="14"/>
  <c r="E12" i="14"/>
  <c r="F12" i="14"/>
  <c r="G12" i="14"/>
  <c r="H12" i="14"/>
  <c r="I12" i="14"/>
  <c r="K12" i="14"/>
  <c r="L12" i="14"/>
  <c r="M12" i="14"/>
  <c r="N12" i="14"/>
  <c r="O12" i="14"/>
  <c r="P12" i="14"/>
  <c r="Q12" i="14"/>
  <c r="D13" i="14"/>
  <c r="E13" i="14"/>
  <c r="F13" i="14"/>
  <c r="G13" i="14"/>
  <c r="H13" i="14"/>
  <c r="I13" i="14"/>
  <c r="K13" i="14"/>
  <c r="L13" i="14"/>
  <c r="M13" i="14"/>
  <c r="N13" i="14"/>
  <c r="O13" i="14"/>
  <c r="P13" i="14"/>
  <c r="Q13" i="14"/>
  <c r="K15" i="11"/>
  <c r="L15" i="11"/>
  <c r="M15" i="11"/>
  <c r="N15" i="11"/>
  <c r="O15" i="11"/>
  <c r="P15" i="11"/>
  <c r="Q15" i="11"/>
  <c r="G15" i="11"/>
  <c r="H15" i="11"/>
  <c r="I15" i="11"/>
  <c r="J15" i="11"/>
  <c r="F15" i="11"/>
  <c r="E15" i="11"/>
  <c r="D15" i="11"/>
  <c r="R6" i="11"/>
  <c r="R7" i="11"/>
  <c r="R8" i="11"/>
  <c r="R9" i="11"/>
  <c r="R10" i="11"/>
  <c r="R11" i="11"/>
  <c r="R12" i="11"/>
  <c r="R13" i="11"/>
  <c r="R5" i="11"/>
  <c r="Q374" i="11"/>
  <c r="P374" i="11"/>
  <c r="O374" i="11"/>
  <c r="N374" i="11"/>
  <c r="M374" i="11"/>
  <c r="L374" i="11"/>
  <c r="K374" i="11"/>
  <c r="J374" i="11"/>
  <c r="I374" i="11"/>
  <c r="H374" i="11"/>
  <c r="G374" i="11"/>
  <c r="F374" i="11"/>
  <c r="E374" i="11"/>
  <c r="D374" i="11"/>
  <c r="Q359" i="11"/>
  <c r="P359" i="11"/>
  <c r="O359" i="11"/>
  <c r="N359" i="11"/>
  <c r="M359" i="11"/>
  <c r="L359" i="11"/>
  <c r="K359" i="11"/>
  <c r="J359" i="11"/>
  <c r="I359" i="11"/>
  <c r="H359" i="11"/>
  <c r="G359" i="11"/>
  <c r="F359" i="11"/>
  <c r="E359" i="11"/>
  <c r="D359" i="11"/>
  <c r="Q344" i="11"/>
  <c r="P344" i="11"/>
  <c r="O344" i="11"/>
  <c r="N344" i="11"/>
  <c r="M344" i="11"/>
  <c r="L344" i="11"/>
  <c r="K344" i="11"/>
  <c r="J344" i="11"/>
  <c r="I344" i="11"/>
  <c r="H344" i="11"/>
  <c r="G344" i="11"/>
  <c r="F344" i="11"/>
  <c r="E344" i="11"/>
  <c r="D344" i="11"/>
  <c r="Q314" i="11"/>
  <c r="P314" i="11"/>
  <c r="O314" i="11"/>
  <c r="N314" i="11"/>
  <c r="M314" i="11"/>
  <c r="L314" i="11"/>
  <c r="K314" i="11"/>
  <c r="J314" i="11"/>
  <c r="I314" i="11"/>
  <c r="H314" i="11"/>
  <c r="G314" i="11"/>
  <c r="F314" i="11"/>
  <c r="E314" i="11"/>
  <c r="D314" i="11"/>
  <c r="Q299" i="11"/>
  <c r="P299" i="11"/>
  <c r="O299" i="11"/>
  <c r="N299" i="11"/>
  <c r="M299" i="11"/>
  <c r="L299" i="11"/>
  <c r="K299" i="11"/>
  <c r="J299" i="11"/>
  <c r="I299" i="11"/>
  <c r="H299" i="11"/>
  <c r="G299" i="11"/>
  <c r="F299" i="11"/>
  <c r="E299" i="11"/>
  <c r="D299" i="11"/>
  <c r="Q284" i="11"/>
  <c r="P284" i="11"/>
  <c r="O284" i="11"/>
  <c r="N284" i="11"/>
  <c r="M284" i="11"/>
  <c r="L284" i="11"/>
  <c r="K284" i="11"/>
  <c r="J284" i="11"/>
  <c r="I284" i="11"/>
  <c r="H284" i="11"/>
  <c r="G284" i="11"/>
  <c r="F284" i="11"/>
  <c r="E284" i="11"/>
  <c r="D284" i="11"/>
  <c r="Q269" i="11"/>
  <c r="P269" i="11"/>
  <c r="O269" i="11"/>
  <c r="N269" i="11"/>
  <c r="M269" i="11"/>
  <c r="L269" i="11"/>
  <c r="K269" i="11"/>
  <c r="J269" i="11"/>
  <c r="I269" i="11"/>
  <c r="H269" i="11"/>
  <c r="G269" i="11"/>
  <c r="F269" i="11"/>
  <c r="E269" i="11"/>
  <c r="D269" i="11"/>
  <c r="Q254" i="11"/>
  <c r="P254" i="11"/>
  <c r="O254" i="11"/>
  <c r="N254" i="11"/>
  <c r="M254" i="11"/>
  <c r="L254" i="11"/>
  <c r="K254" i="11"/>
  <c r="J254" i="11"/>
  <c r="I254" i="11"/>
  <c r="H254" i="11"/>
  <c r="G254" i="11"/>
  <c r="F254" i="11"/>
  <c r="E254" i="11"/>
  <c r="D254" i="11"/>
  <c r="Q239" i="11"/>
  <c r="P239" i="11"/>
  <c r="O239" i="11"/>
  <c r="N239" i="11"/>
  <c r="M239" i="11"/>
  <c r="L239" i="11"/>
  <c r="K239" i="11"/>
  <c r="J239" i="11"/>
  <c r="I239" i="11"/>
  <c r="H239" i="11"/>
  <c r="F239" i="11"/>
  <c r="E239" i="11"/>
  <c r="D239" i="11"/>
  <c r="Q209" i="11"/>
  <c r="P209" i="11"/>
  <c r="O209" i="11"/>
  <c r="N209" i="11"/>
  <c r="M209" i="11"/>
  <c r="L209" i="11"/>
  <c r="K209" i="11"/>
  <c r="J209" i="11"/>
  <c r="I209" i="11"/>
  <c r="H209" i="11"/>
  <c r="G209" i="11"/>
  <c r="F209" i="11"/>
  <c r="E209" i="11"/>
  <c r="D209" i="11"/>
  <c r="Q194" i="11"/>
  <c r="P194" i="11"/>
  <c r="O194" i="11"/>
  <c r="N194" i="11"/>
  <c r="M194" i="11"/>
  <c r="L194" i="11"/>
  <c r="K194" i="11"/>
  <c r="J194" i="11"/>
  <c r="I194" i="11"/>
  <c r="H194" i="11"/>
  <c r="G194" i="11"/>
  <c r="F194" i="11"/>
  <c r="E194" i="11"/>
  <c r="D194" i="11"/>
  <c r="Q179" i="11"/>
  <c r="P179" i="11"/>
  <c r="O179" i="11"/>
  <c r="N179" i="11"/>
  <c r="M179" i="11"/>
  <c r="L179" i="11"/>
  <c r="K179" i="11"/>
  <c r="J179" i="11"/>
  <c r="I179" i="11"/>
  <c r="H179" i="11"/>
  <c r="G179" i="11"/>
  <c r="F179" i="11"/>
  <c r="E179" i="11"/>
  <c r="D179" i="11"/>
  <c r="Q149" i="11"/>
  <c r="P149" i="11"/>
  <c r="O149" i="11"/>
  <c r="N149" i="11"/>
  <c r="M149" i="11"/>
  <c r="L149" i="11"/>
  <c r="K149" i="11"/>
  <c r="J149" i="11"/>
  <c r="I149" i="11"/>
  <c r="H149" i="11"/>
  <c r="G149" i="11"/>
  <c r="F149" i="11"/>
  <c r="E149" i="11"/>
  <c r="D149" i="11"/>
  <c r="Q134" i="11"/>
  <c r="P134" i="11"/>
  <c r="O134" i="11"/>
  <c r="N134" i="11"/>
  <c r="M134" i="11"/>
  <c r="L134" i="11"/>
  <c r="K134" i="11"/>
  <c r="J134" i="11"/>
  <c r="I134" i="11"/>
  <c r="H134" i="11"/>
  <c r="G134" i="11"/>
  <c r="F134" i="11"/>
  <c r="E134" i="11"/>
  <c r="D134" i="11"/>
  <c r="Q119" i="11"/>
  <c r="P119" i="11"/>
  <c r="O119" i="11"/>
  <c r="N119" i="11"/>
  <c r="M119" i="11"/>
  <c r="L119" i="11"/>
  <c r="K119" i="11"/>
  <c r="J119" i="11"/>
  <c r="I119" i="11"/>
  <c r="H119" i="11"/>
  <c r="G119" i="11"/>
  <c r="F119" i="11"/>
  <c r="E119" i="11"/>
  <c r="D119" i="11"/>
  <c r="Q104" i="11"/>
  <c r="P104" i="11"/>
  <c r="O104" i="11"/>
  <c r="N104" i="11"/>
  <c r="M104" i="11"/>
  <c r="L104" i="11"/>
  <c r="K104" i="11"/>
  <c r="J104" i="11"/>
  <c r="I104" i="11"/>
  <c r="H104" i="11"/>
  <c r="G104" i="11"/>
  <c r="F104" i="11"/>
  <c r="E104" i="11"/>
  <c r="D104" i="11"/>
  <c r="Q89" i="11"/>
  <c r="P89" i="11"/>
  <c r="O89" i="11"/>
  <c r="N89" i="11"/>
  <c r="M89" i="11"/>
  <c r="L89" i="11"/>
  <c r="K89" i="11"/>
  <c r="J89" i="11"/>
  <c r="I89" i="11"/>
  <c r="H89" i="11"/>
  <c r="F89" i="11"/>
  <c r="E89" i="11"/>
  <c r="D89" i="11"/>
  <c r="Q74" i="11"/>
  <c r="P74" i="11"/>
  <c r="O74" i="11"/>
  <c r="N74" i="11"/>
  <c r="M74" i="11"/>
  <c r="L74" i="11"/>
  <c r="K74" i="11"/>
  <c r="J74" i="11"/>
  <c r="I74" i="11"/>
  <c r="H74" i="11"/>
  <c r="G74" i="11"/>
  <c r="F74" i="11"/>
  <c r="E74" i="11"/>
  <c r="D74" i="11"/>
  <c r="Q44" i="11"/>
  <c r="P44" i="11"/>
  <c r="O44" i="11"/>
  <c r="N44" i="11"/>
  <c r="M44" i="11"/>
  <c r="L44" i="11"/>
  <c r="K44" i="11"/>
  <c r="J44" i="11"/>
  <c r="I44" i="11"/>
  <c r="H44" i="11"/>
  <c r="G44" i="11"/>
  <c r="F44" i="11"/>
  <c r="E44" i="11"/>
  <c r="D44" i="11"/>
  <c r="I29" i="11"/>
  <c r="H29" i="11"/>
  <c r="G29" i="11"/>
  <c r="F29" i="11"/>
  <c r="E29" i="11"/>
  <c r="D29" i="11"/>
  <c r="Q14" i="11"/>
  <c r="P14" i="11"/>
  <c r="O14" i="11"/>
  <c r="N14" i="11"/>
  <c r="M14" i="11"/>
  <c r="L14" i="11"/>
  <c r="K14" i="11"/>
  <c r="J14" i="11"/>
  <c r="I14" i="11"/>
  <c r="H14" i="11"/>
  <c r="G14" i="11"/>
  <c r="F14" i="11"/>
  <c r="E14" i="11"/>
  <c r="D14" i="11"/>
  <c r="AB574" i="10"/>
  <c r="Y574" i="10"/>
  <c r="V574" i="10"/>
  <c r="S574" i="10"/>
  <c r="P574" i="10"/>
  <c r="M574" i="10"/>
  <c r="J574" i="10"/>
  <c r="G574" i="10"/>
  <c r="D574" i="10"/>
  <c r="D551" i="10"/>
  <c r="G551" i="10"/>
  <c r="J551" i="10"/>
  <c r="M551" i="10"/>
  <c r="P551" i="10"/>
  <c r="S551" i="10"/>
  <c r="V551" i="10"/>
  <c r="Y551" i="10"/>
  <c r="AB551" i="10"/>
  <c r="AB528" i="10"/>
  <c r="Y528" i="10"/>
  <c r="V528" i="10"/>
  <c r="S528" i="10"/>
  <c r="P528" i="10"/>
  <c r="M528" i="10"/>
  <c r="J528" i="10"/>
  <c r="G528" i="10"/>
  <c r="D528" i="10"/>
  <c r="D505" i="10"/>
  <c r="G505" i="10"/>
  <c r="J505" i="10"/>
  <c r="M505" i="10"/>
  <c r="P505" i="10"/>
  <c r="S505" i="10"/>
  <c r="V505" i="10"/>
  <c r="Y505" i="10"/>
  <c r="AB505" i="10"/>
  <c r="AB482" i="10"/>
  <c r="Y482" i="10"/>
  <c r="V482" i="10"/>
  <c r="S482" i="10"/>
  <c r="P482" i="10"/>
  <c r="M482" i="10"/>
  <c r="J482" i="10"/>
  <c r="G482" i="10"/>
  <c r="D482" i="10"/>
  <c r="D459" i="10"/>
  <c r="G459" i="10"/>
  <c r="J459" i="10"/>
  <c r="M459" i="10"/>
  <c r="P459" i="10"/>
  <c r="S459" i="10"/>
  <c r="V459" i="10"/>
  <c r="Y459" i="10"/>
  <c r="AB459" i="10"/>
  <c r="AB436" i="10"/>
  <c r="Y436" i="10"/>
  <c r="V436" i="10"/>
  <c r="S436" i="10"/>
  <c r="P436" i="10"/>
  <c r="M436" i="10"/>
  <c r="J436" i="10"/>
  <c r="G436" i="10"/>
  <c r="D436" i="10"/>
  <c r="D413" i="10"/>
  <c r="G413" i="10"/>
  <c r="J413" i="10"/>
  <c r="M413" i="10"/>
  <c r="P413" i="10"/>
  <c r="S413" i="10"/>
  <c r="V413" i="10"/>
  <c r="Y413" i="10"/>
  <c r="AB413" i="10"/>
  <c r="AB390" i="10"/>
  <c r="Y390" i="10"/>
  <c r="V390" i="10"/>
  <c r="S390" i="10"/>
  <c r="P390" i="10"/>
  <c r="M390" i="10"/>
  <c r="J390" i="10"/>
  <c r="G390" i="10"/>
  <c r="D390" i="10"/>
  <c r="AB367" i="10"/>
  <c r="Y367" i="10"/>
  <c r="V367" i="10"/>
  <c r="S367" i="10"/>
  <c r="P367" i="10"/>
  <c r="J367" i="10"/>
  <c r="G367" i="10"/>
  <c r="D367" i="10"/>
  <c r="D344" i="10"/>
  <c r="G344" i="10"/>
  <c r="J344" i="10"/>
  <c r="M344" i="10"/>
  <c r="P344" i="10"/>
  <c r="S344" i="10"/>
  <c r="V344" i="10"/>
  <c r="Y344" i="10"/>
  <c r="AB344" i="10"/>
  <c r="AB321" i="10"/>
  <c r="Y321" i="10"/>
  <c r="V321" i="10"/>
  <c r="S321" i="10"/>
  <c r="P321" i="10"/>
  <c r="M321" i="10"/>
  <c r="J321" i="10"/>
  <c r="G321" i="10"/>
  <c r="D321" i="10"/>
  <c r="AB298" i="10"/>
  <c r="Y298" i="10"/>
  <c r="V298" i="10"/>
  <c r="S298" i="10"/>
  <c r="P298" i="10"/>
  <c r="M298" i="10"/>
  <c r="J298" i="10"/>
  <c r="G298" i="10"/>
  <c r="D298" i="10"/>
  <c r="D275" i="10"/>
  <c r="G275" i="10"/>
  <c r="J275" i="10"/>
  <c r="M275" i="10"/>
  <c r="P275" i="10"/>
  <c r="S275" i="10"/>
  <c r="V275" i="10"/>
  <c r="Y275" i="10"/>
  <c r="AB275" i="10"/>
  <c r="AB252" i="10"/>
  <c r="Y252" i="10"/>
  <c r="V252" i="10"/>
  <c r="S252" i="10"/>
  <c r="P252" i="10"/>
  <c r="M252" i="10"/>
  <c r="J252" i="10"/>
  <c r="G252" i="10"/>
  <c r="D252" i="10"/>
  <c r="AB229" i="10"/>
  <c r="Y229" i="10"/>
  <c r="V229" i="10"/>
  <c r="S229" i="10"/>
  <c r="P229" i="10"/>
  <c r="M229" i="10"/>
  <c r="J229" i="10"/>
  <c r="G229" i="10"/>
  <c r="D229" i="10"/>
  <c r="D206" i="10"/>
  <c r="G206" i="10"/>
  <c r="J206" i="10"/>
  <c r="M206" i="10"/>
  <c r="P206" i="10"/>
  <c r="S206" i="10"/>
  <c r="V206" i="10"/>
  <c r="Y206" i="10"/>
  <c r="AB206" i="10"/>
  <c r="AB183" i="10"/>
  <c r="Y183" i="10"/>
  <c r="V183" i="10"/>
  <c r="S183" i="10"/>
  <c r="P183" i="10"/>
  <c r="M183" i="10"/>
  <c r="J183" i="10"/>
  <c r="G183" i="10"/>
  <c r="D183" i="10"/>
  <c r="AB160" i="10"/>
  <c r="Y160" i="10"/>
  <c r="V160" i="10"/>
  <c r="S160" i="10"/>
  <c r="P160" i="10"/>
  <c r="M160" i="10"/>
  <c r="J160" i="10"/>
  <c r="G160" i="10"/>
  <c r="D160" i="10"/>
  <c r="AB137" i="10"/>
  <c r="Y137" i="10"/>
  <c r="V137" i="10"/>
  <c r="S137" i="10"/>
  <c r="P137" i="10"/>
  <c r="J137" i="10"/>
  <c r="G137" i="10"/>
  <c r="D137" i="10"/>
  <c r="AB114" i="10"/>
  <c r="Y114" i="10"/>
  <c r="V114" i="10"/>
  <c r="S114" i="10"/>
  <c r="P114" i="10"/>
  <c r="M114" i="10"/>
  <c r="J114" i="10"/>
  <c r="G114" i="10"/>
  <c r="D114" i="10"/>
  <c r="D91" i="10"/>
  <c r="G91" i="10"/>
  <c r="J91" i="10"/>
  <c r="P91" i="10"/>
  <c r="S91" i="10"/>
  <c r="V91" i="10"/>
  <c r="Y91" i="10"/>
  <c r="AB91" i="10"/>
  <c r="AB68" i="10"/>
  <c r="Y68" i="10"/>
  <c r="V68" i="10"/>
  <c r="S68" i="10"/>
  <c r="D68" i="10"/>
  <c r="G68" i="10"/>
  <c r="J68" i="10"/>
  <c r="M68" i="10"/>
  <c r="P68" i="10"/>
  <c r="M45" i="10"/>
  <c r="J45" i="10"/>
  <c r="G45" i="10"/>
  <c r="D45" i="10"/>
  <c r="D22" i="10"/>
  <c r="G22" i="10"/>
  <c r="J22" i="10"/>
  <c r="M22" i="10"/>
  <c r="AB22" i="10"/>
  <c r="Y22" i="10"/>
  <c r="V22" i="10"/>
  <c r="S22" i="10"/>
  <c r="S45" i="10"/>
  <c r="P45" i="10"/>
  <c r="P22" i="10"/>
  <c r="AC573" i="10"/>
  <c r="Z573" i="10"/>
  <c r="W573" i="10"/>
  <c r="T573" i="10"/>
  <c r="Q573" i="10"/>
  <c r="N573" i="10"/>
  <c r="K573" i="10"/>
  <c r="H573" i="10"/>
  <c r="E573" i="10"/>
  <c r="AC572" i="10"/>
  <c r="Z572" i="10"/>
  <c r="W572" i="10"/>
  <c r="T572" i="10"/>
  <c r="Q572" i="10"/>
  <c r="N572" i="10"/>
  <c r="K572" i="10"/>
  <c r="H572" i="10"/>
  <c r="E572" i="10"/>
  <c r="AC571" i="10"/>
  <c r="Z571" i="10"/>
  <c r="W571" i="10"/>
  <c r="T571" i="10"/>
  <c r="Q571" i="10"/>
  <c r="N571" i="10"/>
  <c r="K571" i="10"/>
  <c r="H571" i="10"/>
  <c r="E571" i="10"/>
  <c r="AC570" i="10"/>
  <c r="BA570" i="10" s="1"/>
  <c r="Z570" i="10"/>
  <c r="W570" i="10"/>
  <c r="T570" i="10"/>
  <c r="Q570" i="10"/>
  <c r="N570" i="10"/>
  <c r="K570" i="10"/>
  <c r="H570" i="10"/>
  <c r="E570" i="10"/>
  <c r="AC569" i="10"/>
  <c r="Z569" i="10"/>
  <c r="W569" i="10"/>
  <c r="T569" i="10"/>
  <c r="Q569" i="10"/>
  <c r="N569" i="10"/>
  <c r="K569" i="10"/>
  <c r="H569" i="10"/>
  <c r="E569" i="10"/>
  <c r="AC568" i="10"/>
  <c r="Z568" i="10"/>
  <c r="W568" i="10"/>
  <c r="T568" i="10"/>
  <c r="Q568" i="10"/>
  <c r="N568" i="10"/>
  <c r="K568" i="10"/>
  <c r="H568" i="10"/>
  <c r="E568" i="10"/>
  <c r="AC567" i="10"/>
  <c r="Z567" i="10"/>
  <c r="W567" i="10"/>
  <c r="T567" i="10"/>
  <c r="Q567" i="10"/>
  <c r="N567" i="10"/>
  <c r="K567" i="10"/>
  <c r="H567" i="10"/>
  <c r="E567" i="10"/>
  <c r="AC566" i="10"/>
  <c r="BA566" i="10" s="1"/>
  <c r="Z566" i="10"/>
  <c r="W566" i="10"/>
  <c r="T566" i="10"/>
  <c r="Q566" i="10"/>
  <c r="N566" i="10"/>
  <c r="K566" i="10"/>
  <c r="H566" i="10"/>
  <c r="E566" i="10"/>
  <c r="AC565" i="10"/>
  <c r="Z565" i="10"/>
  <c r="W565" i="10"/>
  <c r="T565" i="10"/>
  <c r="Q565" i="10"/>
  <c r="N565" i="10"/>
  <c r="K565" i="10"/>
  <c r="H565" i="10"/>
  <c r="E565" i="10"/>
  <c r="AC564" i="10"/>
  <c r="Z564" i="10"/>
  <c r="W564" i="10"/>
  <c r="T564" i="10"/>
  <c r="Q564" i="10"/>
  <c r="N564" i="10"/>
  <c r="K564" i="10"/>
  <c r="H564" i="10"/>
  <c r="E564" i="10"/>
  <c r="AC563" i="10"/>
  <c r="Z563" i="10"/>
  <c r="W563" i="10"/>
  <c r="T563" i="10"/>
  <c r="Q563" i="10"/>
  <c r="N563" i="10"/>
  <c r="K563" i="10"/>
  <c r="H563" i="10"/>
  <c r="E563" i="10"/>
  <c r="AC562" i="10"/>
  <c r="BA562" i="10" s="1"/>
  <c r="Z562" i="10"/>
  <c r="W562" i="10"/>
  <c r="T562" i="10"/>
  <c r="Q562" i="10"/>
  <c r="N562" i="10"/>
  <c r="K562" i="10"/>
  <c r="H562" i="10"/>
  <c r="E562" i="10"/>
  <c r="AC561" i="10"/>
  <c r="Z561" i="10"/>
  <c r="W561" i="10"/>
  <c r="T561" i="10"/>
  <c r="Q561" i="10"/>
  <c r="N561" i="10"/>
  <c r="K561" i="10"/>
  <c r="H561" i="10"/>
  <c r="E561" i="10"/>
  <c r="AC560" i="10"/>
  <c r="Z560" i="10"/>
  <c r="W560" i="10"/>
  <c r="T560" i="10"/>
  <c r="Q560" i="10"/>
  <c r="N560" i="10"/>
  <c r="K560" i="10"/>
  <c r="H560" i="10"/>
  <c r="E560" i="10"/>
  <c r="AC559" i="10"/>
  <c r="Z559" i="10"/>
  <c r="W559" i="10"/>
  <c r="T559" i="10"/>
  <c r="Q559" i="10"/>
  <c r="N559" i="10"/>
  <c r="K559" i="10"/>
  <c r="H559" i="10"/>
  <c r="E559" i="10"/>
  <c r="AC558" i="10"/>
  <c r="BA558" i="10" s="1"/>
  <c r="Z558" i="10"/>
  <c r="W558" i="10"/>
  <c r="T558" i="10"/>
  <c r="Q558" i="10"/>
  <c r="N558" i="10"/>
  <c r="K558" i="10"/>
  <c r="H558" i="10"/>
  <c r="E558" i="10"/>
  <c r="AC557" i="10"/>
  <c r="Z557" i="10"/>
  <c r="W557" i="10"/>
  <c r="T557" i="10"/>
  <c r="Q557" i="10"/>
  <c r="N557" i="10"/>
  <c r="K557" i="10"/>
  <c r="H557" i="10"/>
  <c r="E557" i="10"/>
  <c r="AC550" i="10"/>
  <c r="Z550" i="10"/>
  <c r="W550" i="10"/>
  <c r="T550" i="10"/>
  <c r="Q550" i="10"/>
  <c r="N550" i="10"/>
  <c r="K550" i="10"/>
  <c r="H550" i="10"/>
  <c r="E550" i="10"/>
  <c r="AC549" i="10"/>
  <c r="Z549" i="10"/>
  <c r="W549" i="10"/>
  <c r="T549" i="10"/>
  <c r="Q549" i="10"/>
  <c r="N549" i="10"/>
  <c r="K549" i="10"/>
  <c r="H549" i="10"/>
  <c r="E549" i="10"/>
  <c r="AC548" i="10"/>
  <c r="BA548" i="10" s="1"/>
  <c r="Z548" i="10"/>
  <c r="W548" i="10"/>
  <c r="T548" i="10"/>
  <c r="Q548" i="10"/>
  <c r="N548" i="10"/>
  <c r="K548" i="10"/>
  <c r="H548" i="10"/>
  <c r="E548" i="10"/>
  <c r="AC547" i="10"/>
  <c r="Z547" i="10"/>
  <c r="W547" i="10"/>
  <c r="T547" i="10"/>
  <c r="Q547" i="10"/>
  <c r="N547" i="10"/>
  <c r="K547" i="10"/>
  <c r="H547" i="10"/>
  <c r="E547" i="10"/>
  <c r="AC546" i="10"/>
  <c r="Z546" i="10"/>
  <c r="W546" i="10"/>
  <c r="T546" i="10"/>
  <c r="Q546" i="10"/>
  <c r="N546" i="10"/>
  <c r="K546" i="10"/>
  <c r="H546" i="10"/>
  <c r="E546" i="10"/>
  <c r="AC545" i="10"/>
  <c r="Z545" i="10"/>
  <c r="W545" i="10"/>
  <c r="T545" i="10"/>
  <c r="Q545" i="10"/>
  <c r="N545" i="10"/>
  <c r="K545" i="10"/>
  <c r="H545" i="10"/>
  <c r="E545" i="10"/>
  <c r="AC544" i="10"/>
  <c r="BA544" i="10" s="1"/>
  <c r="Z544" i="10"/>
  <c r="W544" i="10"/>
  <c r="T544" i="10"/>
  <c r="Q544" i="10"/>
  <c r="N544" i="10"/>
  <c r="K544" i="10"/>
  <c r="H544" i="10"/>
  <c r="E544" i="10"/>
  <c r="AC543" i="10"/>
  <c r="Z543" i="10"/>
  <c r="W543" i="10"/>
  <c r="T543" i="10"/>
  <c r="Q543" i="10"/>
  <c r="N543" i="10"/>
  <c r="K543" i="10"/>
  <c r="H543" i="10"/>
  <c r="E543" i="10"/>
  <c r="AC542" i="10"/>
  <c r="Z542" i="10"/>
  <c r="W542" i="10"/>
  <c r="T542" i="10"/>
  <c r="Q542" i="10"/>
  <c r="N542" i="10"/>
  <c r="K542" i="10"/>
  <c r="H542" i="10"/>
  <c r="E542" i="10"/>
  <c r="AC541" i="10"/>
  <c r="Z541" i="10"/>
  <c r="W541" i="10"/>
  <c r="T541" i="10"/>
  <c r="Q541" i="10"/>
  <c r="N541" i="10"/>
  <c r="K541" i="10"/>
  <c r="H541" i="10"/>
  <c r="E541" i="10"/>
  <c r="AC540" i="10"/>
  <c r="BA540" i="10" s="1"/>
  <c r="Z540" i="10"/>
  <c r="W540" i="10"/>
  <c r="T540" i="10"/>
  <c r="Q540" i="10"/>
  <c r="N540" i="10"/>
  <c r="K540" i="10"/>
  <c r="H540" i="10"/>
  <c r="E540" i="10"/>
  <c r="AC539" i="10"/>
  <c r="Z539" i="10"/>
  <c r="W539" i="10"/>
  <c r="T539" i="10"/>
  <c r="Q539" i="10"/>
  <c r="N539" i="10"/>
  <c r="K539" i="10"/>
  <c r="H539" i="10"/>
  <c r="E539" i="10"/>
  <c r="AC538" i="10"/>
  <c r="Z538" i="10"/>
  <c r="W538" i="10"/>
  <c r="T538" i="10"/>
  <c r="Q538" i="10"/>
  <c r="N538" i="10"/>
  <c r="K538" i="10"/>
  <c r="H538" i="10"/>
  <c r="E538" i="10"/>
  <c r="AC537" i="10"/>
  <c r="Z537" i="10"/>
  <c r="W537" i="10"/>
  <c r="T537" i="10"/>
  <c r="Q537" i="10"/>
  <c r="N537" i="10"/>
  <c r="K537" i="10"/>
  <c r="H537" i="10"/>
  <c r="E537" i="10"/>
  <c r="AC536" i="10"/>
  <c r="BA536" i="10" s="1"/>
  <c r="Z536" i="10"/>
  <c r="W536" i="10"/>
  <c r="T536" i="10"/>
  <c r="Q536" i="10"/>
  <c r="N536" i="10"/>
  <c r="K536" i="10"/>
  <c r="H536" i="10"/>
  <c r="E536" i="10"/>
  <c r="AC535" i="10"/>
  <c r="Z535" i="10"/>
  <c r="W535" i="10"/>
  <c r="T535" i="10"/>
  <c r="Q535" i="10"/>
  <c r="N535" i="10"/>
  <c r="K535" i="10"/>
  <c r="H535" i="10"/>
  <c r="E535" i="10"/>
  <c r="AC534" i="10"/>
  <c r="Z534" i="10"/>
  <c r="W534" i="10"/>
  <c r="T534" i="10"/>
  <c r="Q534" i="10"/>
  <c r="N534" i="10"/>
  <c r="K534" i="10"/>
  <c r="H534" i="10"/>
  <c r="E534" i="10"/>
  <c r="AC527" i="10"/>
  <c r="Z527" i="10"/>
  <c r="W527" i="10"/>
  <c r="T527" i="10"/>
  <c r="Q527" i="10"/>
  <c r="N527" i="10"/>
  <c r="K527" i="10"/>
  <c r="H527" i="10"/>
  <c r="E527" i="10"/>
  <c r="AC526" i="10"/>
  <c r="BA526" i="10" s="1"/>
  <c r="Z526" i="10"/>
  <c r="W526" i="10"/>
  <c r="T526" i="10"/>
  <c r="Q526" i="10"/>
  <c r="N526" i="10"/>
  <c r="K526" i="10"/>
  <c r="H526" i="10"/>
  <c r="E526" i="10"/>
  <c r="AC525" i="10"/>
  <c r="Z525" i="10"/>
  <c r="W525" i="10"/>
  <c r="T525" i="10"/>
  <c r="Q525" i="10"/>
  <c r="N525" i="10"/>
  <c r="K525" i="10"/>
  <c r="H525" i="10"/>
  <c r="E525" i="10"/>
  <c r="AC524" i="10"/>
  <c r="Z524" i="10"/>
  <c r="W524" i="10"/>
  <c r="T524" i="10"/>
  <c r="Q524" i="10"/>
  <c r="N524" i="10"/>
  <c r="K524" i="10"/>
  <c r="H524" i="10"/>
  <c r="E524" i="10"/>
  <c r="AC523" i="10"/>
  <c r="Z523" i="10"/>
  <c r="W523" i="10"/>
  <c r="T523" i="10"/>
  <c r="Q523" i="10"/>
  <c r="N523" i="10"/>
  <c r="K523" i="10"/>
  <c r="H523" i="10"/>
  <c r="E523" i="10"/>
  <c r="AC522" i="10"/>
  <c r="BA522" i="10" s="1"/>
  <c r="Z522" i="10"/>
  <c r="W522" i="10"/>
  <c r="T522" i="10"/>
  <c r="Q522" i="10"/>
  <c r="N522" i="10"/>
  <c r="K522" i="10"/>
  <c r="H522" i="10"/>
  <c r="E522" i="10"/>
  <c r="AC521" i="10"/>
  <c r="Z521" i="10"/>
  <c r="W521" i="10"/>
  <c r="T521" i="10"/>
  <c r="Q521" i="10"/>
  <c r="N521" i="10"/>
  <c r="K521" i="10"/>
  <c r="H521" i="10"/>
  <c r="E521" i="10"/>
  <c r="AC520" i="10"/>
  <c r="Z520" i="10"/>
  <c r="W520" i="10"/>
  <c r="T520" i="10"/>
  <c r="Q520" i="10"/>
  <c r="N520" i="10"/>
  <c r="K520" i="10"/>
  <c r="H520" i="10"/>
  <c r="E520" i="10"/>
  <c r="AC519" i="10"/>
  <c r="Z519" i="10"/>
  <c r="W519" i="10"/>
  <c r="T519" i="10"/>
  <c r="Q519" i="10"/>
  <c r="N519" i="10"/>
  <c r="K519" i="10"/>
  <c r="H519" i="10"/>
  <c r="E519" i="10"/>
  <c r="AC518" i="10"/>
  <c r="BA518" i="10" s="1"/>
  <c r="Z518" i="10"/>
  <c r="W518" i="10"/>
  <c r="T518" i="10"/>
  <c r="Q518" i="10"/>
  <c r="N518" i="10"/>
  <c r="K518" i="10"/>
  <c r="H518" i="10"/>
  <c r="E518" i="10"/>
  <c r="AC517" i="10"/>
  <c r="Z517" i="10"/>
  <c r="W517" i="10"/>
  <c r="T517" i="10"/>
  <c r="Q517" i="10"/>
  <c r="N517" i="10"/>
  <c r="K517" i="10"/>
  <c r="H517" i="10"/>
  <c r="E517" i="10"/>
  <c r="AC516" i="10"/>
  <c r="Z516" i="10"/>
  <c r="W516" i="10"/>
  <c r="T516" i="10"/>
  <c r="Q516" i="10"/>
  <c r="N516" i="10"/>
  <c r="K516" i="10"/>
  <c r="H516" i="10"/>
  <c r="E516" i="10"/>
  <c r="AC515" i="10"/>
  <c r="Z515" i="10"/>
  <c r="W515" i="10"/>
  <c r="T515" i="10"/>
  <c r="Q515" i="10"/>
  <c r="N515" i="10"/>
  <c r="K515" i="10"/>
  <c r="H515" i="10"/>
  <c r="E515" i="10"/>
  <c r="AC514" i="10"/>
  <c r="BA514" i="10" s="1"/>
  <c r="Z514" i="10"/>
  <c r="W514" i="10"/>
  <c r="T514" i="10"/>
  <c r="Q514" i="10"/>
  <c r="N514" i="10"/>
  <c r="K514" i="10"/>
  <c r="H514" i="10"/>
  <c r="E514" i="10"/>
  <c r="AC513" i="10"/>
  <c r="Z513" i="10"/>
  <c r="W513" i="10"/>
  <c r="T513" i="10"/>
  <c r="Q513" i="10"/>
  <c r="N513" i="10"/>
  <c r="K513" i="10"/>
  <c r="H513" i="10"/>
  <c r="E513" i="10"/>
  <c r="AC512" i="10"/>
  <c r="Z512" i="10"/>
  <c r="W512" i="10"/>
  <c r="T512" i="10"/>
  <c r="Q512" i="10"/>
  <c r="N512" i="10"/>
  <c r="K512" i="10"/>
  <c r="H512" i="10"/>
  <c r="E512" i="10"/>
  <c r="AC511" i="10"/>
  <c r="Z511" i="10"/>
  <c r="W511" i="10"/>
  <c r="T511" i="10"/>
  <c r="Q511" i="10"/>
  <c r="N511" i="10"/>
  <c r="K511" i="10"/>
  <c r="H511" i="10"/>
  <c r="E511" i="10"/>
  <c r="AC504" i="10"/>
  <c r="BA504" i="10" s="1"/>
  <c r="Z504" i="10"/>
  <c r="W504" i="10"/>
  <c r="T504" i="10"/>
  <c r="Q504" i="10"/>
  <c r="N504" i="10"/>
  <c r="K504" i="10"/>
  <c r="H504" i="10"/>
  <c r="E504" i="10"/>
  <c r="AC503" i="10"/>
  <c r="Z503" i="10"/>
  <c r="W503" i="10"/>
  <c r="T503" i="10"/>
  <c r="Q503" i="10"/>
  <c r="N503" i="10"/>
  <c r="K503" i="10"/>
  <c r="H503" i="10"/>
  <c r="E503" i="10"/>
  <c r="AC502" i="10"/>
  <c r="Z502" i="10"/>
  <c r="W502" i="10"/>
  <c r="T502" i="10"/>
  <c r="Q502" i="10"/>
  <c r="N502" i="10"/>
  <c r="K502" i="10"/>
  <c r="H502" i="10"/>
  <c r="E502" i="10"/>
  <c r="AC501" i="10"/>
  <c r="Z501" i="10"/>
  <c r="W501" i="10"/>
  <c r="T501" i="10"/>
  <c r="Q501" i="10"/>
  <c r="N501" i="10"/>
  <c r="K501" i="10"/>
  <c r="H501" i="10"/>
  <c r="E501" i="10"/>
  <c r="AC500" i="10"/>
  <c r="BA500" i="10" s="1"/>
  <c r="Z500" i="10"/>
  <c r="W500" i="10"/>
  <c r="T500" i="10"/>
  <c r="Q500" i="10"/>
  <c r="N500" i="10"/>
  <c r="K500" i="10"/>
  <c r="H500" i="10"/>
  <c r="E500" i="10"/>
  <c r="AC499" i="10"/>
  <c r="Z499" i="10"/>
  <c r="W499" i="10"/>
  <c r="T499" i="10"/>
  <c r="Q499" i="10"/>
  <c r="N499" i="10"/>
  <c r="K499" i="10"/>
  <c r="H499" i="10"/>
  <c r="E499" i="10"/>
  <c r="AC498" i="10"/>
  <c r="Z498" i="10"/>
  <c r="W498" i="10"/>
  <c r="T498" i="10"/>
  <c r="Q498" i="10"/>
  <c r="N498" i="10"/>
  <c r="K498" i="10"/>
  <c r="H498" i="10"/>
  <c r="E498" i="10"/>
  <c r="AC497" i="10"/>
  <c r="Z497" i="10"/>
  <c r="W497" i="10"/>
  <c r="T497" i="10"/>
  <c r="Q497" i="10"/>
  <c r="N497" i="10"/>
  <c r="K497" i="10"/>
  <c r="H497" i="10"/>
  <c r="E497" i="10"/>
  <c r="AC496" i="10"/>
  <c r="BA496" i="10" s="1"/>
  <c r="Z496" i="10"/>
  <c r="W496" i="10"/>
  <c r="T496" i="10"/>
  <c r="Q496" i="10"/>
  <c r="N496" i="10"/>
  <c r="K496" i="10"/>
  <c r="H496" i="10"/>
  <c r="E496" i="10"/>
  <c r="AC495" i="10"/>
  <c r="Z495" i="10"/>
  <c r="W495" i="10"/>
  <c r="T495" i="10"/>
  <c r="Q495" i="10"/>
  <c r="N495" i="10"/>
  <c r="K495" i="10"/>
  <c r="H495" i="10"/>
  <c r="E495" i="10"/>
  <c r="AC494" i="10"/>
  <c r="Z494" i="10"/>
  <c r="W494" i="10"/>
  <c r="T494" i="10"/>
  <c r="Q494" i="10"/>
  <c r="N494" i="10"/>
  <c r="K494" i="10"/>
  <c r="H494" i="10"/>
  <c r="E494" i="10"/>
  <c r="AC493" i="10"/>
  <c r="Z493" i="10"/>
  <c r="W493" i="10"/>
  <c r="T493" i="10"/>
  <c r="Q493" i="10"/>
  <c r="N493" i="10"/>
  <c r="K493" i="10"/>
  <c r="H493" i="10"/>
  <c r="E493" i="10"/>
  <c r="AC492" i="10"/>
  <c r="BA492" i="10" s="1"/>
  <c r="Z492" i="10"/>
  <c r="W492" i="10"/>
  <c r="T492" i="10"/>
  <c r="Q492" i="10"/>
  <c r="N492" i="10"/>
  <c r="K492" i="10"/>
  <c r="H492" i="10"/>
  <c r="E492" i="10"/>
  <c r="AC491" i="10"/>
  <c r="Z491" i="10"/>
  <c r="W491" i="10"/>
  <c r="T491" i="10"/>
  <c r="Q491" i="10"/>
  <c r="N491" i="10"/>
  <c r="K491" i="10"/>
  <c r="H491" i="10"/>
  <c r="E491" i="10"/>
  <c r="AC490" i="10"/>
  <c r="Z490" i="10"/>
  <c r="W490" i="10"/>
  <c r="T490" i="10"/>
  <c r="Q490" i="10"/>
  <c r="N490" i="10"/>
  <c r="K490" i="10"/>
  <c r="H490" i="10"/>
  <c r="E490" i="10"/>
  <c r="AC489" i="10"/>
  <c r="Z489" i="10"/>
  <c r="W489" i="10"/>
  <c r="T489" i="10"/>
  <c r="Q489" i="10"/>
  <c r="N489" i="10"/>
  <c r="K489" i="10"/>
  <c r="H489" i="10"/>
  <c r="E489" i="10"/>
  <c r="AC488" i="10"/>
  <c r="BA488" i="10" s="1"/>
  <c r="Z488" i="10"/>
  <c r="W488" i="10"/>
  <c r="T488" i="10"/>
  <c r="Q488" i="10"/>
  <c r="N488" i="10"/>
  <c r="K488" i="10"/>
  <c r="H488" i="10"/>
  <c r="E488" i="10"/>
  <c r="AC481" i="10"/>
  <c r="Z481" i="10"/>
  <c r="W481" i="10"/>
  <c r="T481" i="10"/>
  <c r="Q481" i="10"/>
  <c r="N481" i="10"/>
  <c r="K481" i="10"/>
  <c r="H481" i="10"/>
  <c r="E481" i="10"/>
  <c r="AC480" i="10"/>
  <c r="Z480" i="10"/>
  <c r="W480" i="10"/>
  <c r="T480" i="10"/>
  <c r="Q480" i="10"/>
  <c r="N480" i="10"/>
  <c r="K480" i="10"/>
  <c r="H480" i="10"/>
  <c r="E480" i="10"/>
  <c r="AC479" i="10"/>
  <c r="Z479" i="10"/>
  <c r="W479" i="10"/>
  <c r="T479" i="10"/>
  <c r="Q479" i="10"/>
  <c r="N479" i="10"/>
  <c r="K479" i="10"/>
  <c r="H479" i="10"/>
  <c r="E479" i="10"/>
  <c r="AC478" i="10"/>
  <c r="BA478" i="10" s="1"/>
  <c r="Z478" i="10"/>
  <c r="W478" i="10"/>
  <c r="T478" i="10"/>
  <c r="Q478" i="10"/>
  <c r="N478" i="10"/>
  <c r="K478" i="10"/>
  <c r="H478" i="10"/>
  <c r="E478" i="10"/>
  <c r="AC477" i="10"/>
  <c r="Z477" i="10"/>
  <c r="W477" i="10"/>
  <c r="T477" i="10"/>
  <c r="Q477" i="10"/>
  <c r="N477" i="10"/>
  <c r="K477" i="10"/>
  <c r="H477" i="10"/>
  <c r="E477" i="10"/>
  <c r="AC476" i="10"/>
  <c r="Z476" i="10"/>
  <c r="W476" i="10"/>
  <c r="T476" i="10"/>
  <c r="Q476" i="10"/>
  <c r="N476" i="10"/>
  <c r="K476" i="10"/>
  <c r="H476" i="10"/>
  <c r="E476" i="10"/>
  <c r="AC475" i="10"/>
  <c r="Z475" i="10"/>
  <c r="W475" i="10"/>
  <c r="T475" i="10"/>
  <c r="Q475" i="10"/>
  <c r="N475" i="10"/>
  <c r="K475" i="10"/>
  <c r="H475" i="10"/>
  <c r="E475" i="10"/>
  <c r="AC474" i="10"/>
  <c r="BA474" i="10" s="1"/>
  <c r="Z474" i="10"/>
  <c r="W474" i="10"/>
  <c r="T474" i="10"/>
  <c r="Q474" i="10"/>
  <c r="N474" i="10"/>
  <c r="K474" i="10"/>
  <c r="H474" i="10"/>
  <c r="E474" i="10"/>
  <c r="AC473" i="10"/>
  <c r="Z473" i="10"/>
  <c r="W473" i="10"/>
  <c r="T473" i="10"/>
  <c r="Q473" i="10"/>
  <c r="N473" i="10"/>
  <c r="K473" i="10"/>
  <c r="H473" i="10"/>
  <c r="E473" i="10"/>
  <c r="AC472" i="10"/>
  <c r="Z472" i="10"/>
  <c r="W472" i="10"/>
  <c r="T472" i="10"/>
  <c r="Q472" i="10"/>
  <c r="N472" i="10"/>
  <c r="K472" i="10"/>
  <c r="H472" i="10"/>
  <c r="E472" i="10"/>
  <c r="AC471" i="10"/>
  <c r="Z471" i="10"/>
  <c r="W471" i="10"/>
  <c r="T471" i="10"/>
  <c r="Q471" i="10"/>
  <c r="N471" i="10"/>
  <c r="K471" i="10"/>
  <c r="H471" i="10"/>
  <c r="E471" i="10"/>
  <c r="AC470" i="10"/>
  <c r="BA470" i="10" s="1"/>
  <c r="Z470" i="10"/>
  <c r="W470" i="10"/>
  <c r="T470" i="10"/>
  <c r="Q470" i="10"/>
  <c r="N470" i="10"/>
  <c r="K470" i="10"/>
  <c r="H470" i="10"/>
  <c r="E470" i="10"/>
  <c r="AC469" i="10"/>
  <c r="Z469" i="10"/>
  <c r="W469" i="10"/>
  <c r="T469" i="10"/>
  <c r="Q469" i="10"/>
  <c r="N469" i="10"/>
  <c r="K469" i="10"/>
  <c r="H469" i="10"/>
  <c r="E469" i="10"/>
  <c r="AC468" i="10"/>
  <c r="Z468" i="10"/>
  <c r="W468" i="10"/>
  <c r="T468" i="10"/>
  <c r="Q468" i="10"/>
  <c r="N468" i="10"/>
  <c r="K468" i="10"/>
  <c r="H468" i="10"/>
  <c r="E468" i="10"/>
  <c r="AC467" i="10"/>
  <c r="Z467" i="10"/>
  <c r="W467" i="10"/>
  <c r="T467" i="10"/>
  <c r="Q467" i="10"/>
  <c r="N467" i="10"/>
  <c r="K467" i="10"/>
  <c r="H467" i="10"/>
  <c r="E467" i="10"/>
  <c r="AC466" i="10"/>
  <c r="BA466" i="10" s="1"/>
  <c r="Z466" i="10"/>
  <c r="W466" i="10"/>
  <c r="T466" i="10"/>
  <c r="Q466" i="10"/>
  <c r="N466" i="10"/>
  <c r="K466" i="10"/>
  <c r="H466" i="10"/>
  <c r="E466" i="10"/>
  <c r="AC465" i="10"/>
  <c r="Z465" i="10"/>
  <c r="W465" i="10"/>
  <c r="T465" i="10"/>
  <c r="Q465" i="10"/>
  <c r="N465" i="10"/>
  <c r="K465" i="10"/>
  <c r="H465" i="10"/>
  <c r="E465" i="10"/>
  <c r="AC458" i="10"/>
  <c r="Z458" i="10"/>
  <c r="W458" i="10"/>
  <c r="T458" i="10"/>
  <c r="Q458" i="10"/>
  <c r="N458" i="10"/>
  <c r="K458" i="10"/>
  <c r="H458" i="10"/>
  <c r="E458" i="10"/>
  <c r="AC457" i="10"/>
  <c r="Z457" i="10"/>
  <c r="W457" i="10"/>
  <c r="T457" i="10"/>
  <c r="Q457" i="10"/>
  <c r="N457" i="10"/>
  <c r="K457" i="10"/>
  <c r="H457" i="10"/>
  <c r="E457" i="10"/>
  <c r="AC456" i="10"/>
  <c r="BA456" i="10" s="1"/>
  <c r="Z456" i="10"/>
  <c r="W456" i="10"/>
  <c r="T456" i="10"/>
  <c r="Q456" i="10"/>
  <c r="N456" i="10"/>
  <c r="K456" i="10"/>
  <c r="H456" i="10"/>
  <c r="E456" i="10"/>
  <c r="AC455" i="10"/>
  <c r="Z455" i="10"/>
  <c r="W455" i="10"/>
  <c r="T455" i="10"/>
  <c r="Q455" i="10"/>
  <c r="N455" i="10"/>
  <c r="K455" i="10"/>
  <c r="H455" i="10"/>
  <c r="E455" i="10"/>
  <c r="AC454" i="10"/>
  <c r="Z454" i="10"/>
  <c r="W454" i="10"/>
  <c r="T454" i="10"/>
  <c r="Q454" i="10"/>
  <c r="N454" i="10"/>
  <c r="K454" i="10"/>
  <c r="H454" i="10"/>
  <c r="E454" i="10"/>
  <c r="AC453" i="10"/>
  <c r="Z453" i="10"/>
  <c r="W453" i="10"/>
  <c r="T453" i="10"/>
  <c r="Q453" i="10"/>
  <c r="N453" i="10"/>
  <c r="K453" i="10"/>
  <c r="H453" i="10"/>
  <c r="E453" i="10"/>
  <c r="AC452" i="10"/>
  <c r="BA452" i="10" s="1"/>
  <c r="Z452" i="10"/>
  <c r="W452" i="10"/>
  <c r="T452" i="10"/>
  <c r="Q452" i="10"/>
  <c r="N452" i="10"/>
  <c r="K452" i="10"/>
  <c r="H452" i="10"/>
  <c r="E452" i="10"/>
  <c r="AC451" i="10"/>
  <c r="Z451" i="10"/>
  <c r="W451" i="10"/>
  <c r="T451" i="10"/>
  <c r="Q451" i="10"/>
  <c r="N451" i="10"/>
  <c r="K451" i="10"/>
  <c r="H451" i="10"/>
  <c r="E451" i="10"/>
  <c r="AC450" i="10"/>
  <c r="Z450" i="10"/>
  <c r="W450" i="10"/>
  <c r="T450" i="10"/>
  <c r="Q450" i="10"/>
  <c r="N450" i="10"/>
  <c r="K450" i="10"/>
  <c r="H450" i="10"/>
  <c r="E450" i="10"/>
  <c r="AC449" i="10"/>
  <c r="Z449" i="10"/>
  <c r="W449" i="10"/>
  <c r="T449" i="10"/>
  <c r="Q449" i="10"/>
  <c r="N449" i="10"/>
  <c r="K449" i="10"/>
  <c r="H449" i="10"/>
  <c r="E449" i="10"/>
  <c r="AC448" i="10"/>
  <c r="BA448" i="10" s="1"/>
  <c r="Z448" i="10"/>
  <c r="W448" i="10"/>
  <c r="T448" i="10"/>
  <c r="Q448" i="10"/>
  <c r="N448" i="10"/>
  <c r="K448" i="10"/>
  <c r="H448" i="10"/>
  <c r="E448" i="10"/>
  <c r="AC447" i="10"/>
  <c r="Z447" i="10"/>
  <c r="W447" i="10"/>
  <c r="T447" i="10"/>
  <c r="Q447" i="10"/>
  <c r="N447" i="10"/>
  <c r="K447" i="10"/>
  <c r="H447" i="10"/>
  <c r="E447" i="10"/>
  <c r="AC446" i="10"/>
  <c r="Z446" i="10"/>
  <c r="W446" i="10"/>
  <c r="T446" i="10"/>
  <c r="Q446" i="10"/>
  <c r="N446" i="10"/>
  <c r="K446" i="10"/>
  <c r="H446" i="10"/>
  <c r="E446" i="10"/>
  <c r="AC445" i="10"/>
  <c r="Z445" i="10"/>
  <c r="W445" i="10"/>
  <c r="T445" i="10"/>
  <c r="Q445" i="10"/>
  <c r="N445" i="10"/>
  <c r="K445" i="10"/>
  <c r="H445" i="10"/>
  <c r="E445" i="10"/>
  <c r="AC444" i="10"/>
  <c r="BA444" i="10" s="1"/>
  <c r="Z444" i="10"/>
  <c r="W444" i="10"/>
  <c r="T444" i="10"/>
  <c r="Q444" i="10"/>
  <c r="N444" i="10"/>
  <c r="K444" i="10"/>
  <c r="H444" i="10"/>
  <c r="E444" i="10"/>
  <c r="AC443" i="10"/>
  <c r="Z443" i="10"/>
  <c r="W443" i="10"/>
  <c r="T443" i="10"/>
  <c r="Q443" i="10"/>
  <c r="N443" i="10"/>
  <c r="K443" i="10"/>
  <c r="H443" i="10"/>
  <c r="E443" i="10"/>
  <c r="AC442" i="10"/>
  <c r="Z442" i="10"/>
  <c r="W442" i="10"/>
  <c r="T442" i="10"/>
  <c r="Q442" i="10"/>
  <c r="N442" i="10"/>
  <c r="K442" i="10"/>
  <c r="H442" i="10"/>
  <c r="E442" i="10"/>
  <c r="AC435" i="10"/>
  <c r="Z435" i="10"/>
  <c r="W435" i="10"/>
  <c r="T435" i="10"/>
  <c r="Q435" i="10"/>
  <c r="N435" i="10"/>
  <c r="K435" i="10"/>
  <c r="H435" i="10"/>
  <c r="E435" i="10"/>
  <c r="AC434" i="10"/>
  <c r="BA434" i="10" s="1"/>
  <c r="Z434" i="10"/>
  <c r="W434" i="10"/>
  <c r="T434" i="10"/>
  <c r="Q434" i="10"/>
  <c r="N434" i="10"/>
  <c r="K434" i="10"/>
  <c r="H434" i="10"/>
  <c r="E434" i="10"/>
  <c r="AC433" i="10"/>
  <c r="Z433" i="10"/>
  <c r="W433" i="10"/>
  <c r="T433" i="10"/>
  <c r="Q433" i="10"/>
  <c r="N433" i="10"/>
  <c r="K433" i="10"/>
  <c r="H433" i="10"/>
  <c r="E433" i="10"/>
  <c r="AC432" i="10"/>
  <c r="Z432" i="10"/>
  <c r="W432" i="10"/>
  <c r="T432" i="10"/>
  <c r="Q432" i="10"/>
  <c r="N432" i="10"/>
  <c r="K432" i="10"/>
  <c r="H432" i="10"/>
  <c r="E432" i="10"/>
  <c r="AC431" i="10"/>
  <c r="Z431" i="10"/>
  <c r="W431" i="10"/>
  <c r="T431" i="10"/>
  <c r="Q431" i="10"/>
  <c r="N431" i="10"/>
  <c r="K431" i="10"/>
  <c r="H431" i="10"/>
  <c r="E431" i="10"/>
  <c r="AC430" i="10"/>
  <c r="BA430" i="10" s="1"/>
  <c r="Z430" i="10"/>
  <c r="W430" i="10"/>
  <c r="T430" i="10"/>
  <c r="Q430" i="10"/>
  <c r="N430" i="10"/>
  <c r="K430" i="10"/>
  <c r="H430" i="10"/>
  <c r="E430" i="10"/>
  <c r="AC429" i="10"/>
  <c r="Z429" i="10"/>
  <c r="W429" i="10"/>
  <c r="T429" i="10"/>
  <c r="Q429" i="10"/>
  <c r="N429" i="10"/>
  <c r="K429" i="10"/>
  <c r="H429" i="10"/>
  <c r="E429" i="10"/>
  <c r="AC428" i="10"/>
  <c r="Z428" i="10"/>
  <c r="W428" i="10"/>
  <c r="T428" i="10"/>
  <c r="Q428" i="10"/>
  <c r="N428" i="10"/>
  <c r="K428" i="10"/>
  <c r="H428" i="10"/>
  <c r="E428" i="10"/>
  <c r="AC427" i="10"/>
  <c r="Z427" i="10"/>
  <c r="W427" i="10"/>
  <c r="T427" i="10"/>
  <c r="Q427" i="10"/>
  <c r="N427" i="10"/>
  <c r="K427" i="10"/>
  <c r="H427" i="10"/>
  <c r="E427" i="10"/>
  <c r="AC426" i="10"/>
  <c r="BA426" i="10" s="1"/>
  <c r="Z426" i="10"/>
  <c r="W426" i="10"/>
  <c r="T426" i="10"/>
  <c r="Q426" i="10"/>
  <c r="N426" i="10"/>
  <c r="K426" i="10"/>
  <c r="H426" i="10"/>
  <c r="E426" i="10"/>
  <c r="AC425" i="10"/>
  <c r="Z425" i="10"/>
  <c r="W425" i="10"/>
  <c r="T425" i="10"/>
  <c r="Q425" i="10"/>
  <c r="N425" i="10"/>
  <c r="K425" i="10"/>
  <c r="H425" i="10"/>
  <c r="E425" i="10"/>
  <c r="AC424" i="10"/>
  <c r="Z424" i="10"/>
  <c r="W424" i="10"/>
  <c r="T424" i="10"/>
  <c r="Q424" i="10"/>
  <c r="N424" i="10"/>
  <c r="K424" i="10"/>
  <c r="H424" i="10"/>
  <c r="E424" i="10"/>
  <c r="AC423" i="10"/>
  <c r="Z423" i="10"/>
  <c r="W423" i="10"/>
  <c r="T423" i="10"/>
  <c r="Q423" i="10"/>
  <c r="N423" i="10"/>
  <c r="K423" i="10"/>
  <c r="H423" i="10"/>
  <c r="E423" i="10"/>
  <c r="AC422" i="10"/>
  <c r="BA422" i="10" s="1"/>
  <c r="Z422" i="10"/>
  <c r="W422" i="10"/>
  <c r="T422" i="10"/>
  <c r="Q422" i="10"/>
  <c r="N422" i="10"/>
  <c r="K422" i="10"/>
  <c r="H422" i="10"/>
  <c r="E422" i="10"/>
  <c r="AC421" i="10"/>
  <c r="Z421" i="10"/>
  <c r="W421" i="10"/>
  <c r="T421" i="10"/>
  <c r="Q421" i="10"/>
  <c r="N421" i="10"/>
  <c r="K421" i="10"/>
  <c r="H421" i="10"/>
  <c r="E421" i="10"/>
  <c r="AC420" i="10"/>
  <c r="Z420" i="10"/>
  <c r="W420" i="10"/>
  <c r="T420" i="10"/>
  <c r="Q420" i="10"/>
  <c r="N420" i="10"/>
  <c r="K420" i="10"/>
  <c r="H420" i="10"/>
  <c r="E420" i="10"/>
  <c r="AC419" i="10"/>
  <c r="Z419" i="10"/>
  <c r="W419" i="10"/>
  <c r="T419" i="10"/>
  <c r="Q419" i="10"/>
  <c r="N419" i="10"/>
  <c r="K419" i="10"/>
  <c r="H419" i="10"/>
  <c r="E419" i="10"/>
  <c r="AC412" i="10"/>
  <c r="BA412" i="10" s="1"/>
  <c r="Z412" i="10"/>
  <c r="W412" i="10"/>
  <c r="T412" i="10"/>
  <c r="Q412" i="10"/>
  <c r="N412" i="10"/>
  <c r="K412" i="10"/>
  <c r="H412" i="10"/>
  <c r="E412" i="10"/>
  <c r="AC411" i="10"/>
  <c r="Z411" i="10"/>
  <c r="W411" i="10"/>
  <c r="T411" i="10"/>
  <c r="Q411" i="10"/>
  <c r="N411" i="10"/>
  <c r="K411" i="10"/>
  <c r="H411" i="10"/>
  <c r="E411" i="10"/>
  <c r="AC410" i="10"/>
  <c r="Z410" i="10"/>
  <c r="W410" i="10"/>
  <c r="T410" i="10"/>
  <c r="Q410" i="10"/>
  <c r="N410" i="10"/>
  <c r="K410" i="10"/>
  <c r="H410" i="10"/>
  <c r="E410" i="10"/>
  <c r="AC409" i="10"/>
  <c r="Z409" i="10"/>
  <c r="W409" i="10"/>
  <c r="T409" i="10"/>
  <c r="Q409" i="10"/>
  <c r="N409" i="10"/>
  <c r="K409" i="10"/>
  <c r="H409" i="10"/>
  <c r="E409" i="10"/>
  <c r="AC408" i="10"/>
  <c r="BA408" i="10" s="1"/>
  <c r="Z408" i="10"/>
  <c r="W408" i="10"/>
  <c r="T408" i="10"/>
  <c r="Q408" i="10"/>
  <c r="N408" i="10"/>
  <c r="K408" i="10"/>
  <c r="H408" i="10"/>
  <c r="E408" i="10"/>
  <c r="AC407" i="10"/>
  <c r="Z407" i="10"/>
  <c r="W407" i="10"/>
  <c r="T407" i="10"/>
  <c r="Q407" i="10"/>
  <c r="N407" i="10"/>
  <c r="K407" i="10"/>
  <c r="H407" i="10"/>
  <c r="E407" i="10"/>
  <c r="AC406" i="10"/>
  <c r="Z406" i="10"/>
  <c r="W406" i="10"/>
  <c r="T406" i="10"/>
  <c r="Q406" i="10"/>
  <c r="N406" i="10"/>
  <c r="K406" i="10"/>
  <c r="H406" i="10"/>
  <c r="E406" i="10"/>
  <c r="AC405" i="10"/>
  <c r="Z405" i="10"/>
  <c r="W405" i="10"/>
  <c r="T405" i="10"/>
  <c r="Q405" i="10"/>
  <c r="N405" i="10"/>
  <c r="K405" i="10"/>
  <c r="H405" i="10"/>
  <c r="E405" i="10"/>
  <c r="AC404" i="10"/>
  <c r="BA404" i="10" s="1"/>
  <c r="Z404" i="10"/>
  <c r="W404" i="10"/>
  <c r="T404" i="10"/>
  <c r="Q404" i="10"/>
  <c r="N404" i="10"/>
  <c r="K404" i="10"/>
  <c r="H404" i="10"/>
  <c r="E404" i="10"/>
  <c r="AC403" i="10"/>
  <c r="Z403" i="10"/>
  <c r="W403" i="10"/>
  <c r="T403" i="10"/>
  <c r="Q403" i="10"/>
  <c r="N403" i="10"/>
  <c r="K403" i="10"/>
  <c r="H403" i="10"/>
  <c r="E403" i="10"/>
  <c r="AC402" i="10"/>
  <c r="Z402" i="10"/>
  <c r="W402" i="10"/>
  <c r="T402" i="10"/>
  <c r="Q402" i="10"/>
  <c r="N402" i="10"/>
  <c r="K402" i="10"/>
  <c r="H402" i="10"/>
  <c r="E402" i="10"/>
  <c r="AC401" i="10"/>
  <c r="Z401" i="10"/>
  <c r="W401" i="10"/>
  <c r="T401" i="10"/>
  <c r="Q401" i="10"/>
  <c r="N401" i="10"/>
  <c r="K401" i="10"/>
  <c r="H401" i="10"/>
  <c r="E401" i="10"/>
  <c r="AC400" i="10"/>
  <c r="BA400" i="10" s="1"/>
  <c r="Z400" i="10"/>
  <c r="W400" i="10"/>
  <c r="T400" i="10"/>
  <c r="Q400" i="10"/>
  <c r="N400" i="10"/>
  <c r="K400" i="10"/>
  <c r="H400" i="10"/>
  <c r="E400" i="10"/>
  <c r="AC399" i="10"/>
  <c r="Z399" i="10"/>
  <c r="W399" i="10"/>
  <c r="T399" i="10"/>
  <c r="Q399" i="10"/>
  <c r="N399" i="10"/>
  <c r="K399" i="10"/>
  <c r="H399" i="10"/>
  <c r="E399" i="10"/>
  <c r="AC398" i="10"/>
  <c r="Z398" i="10"/>
  <c r="W398" i="10"/>
  <c r="T398" i="10"/>
  <c r="Q398" i="10"/>
  <c r="N398" i="10"/>
  <c r="K398" i="10"/>
  <c r="H398" i="10"/>
  <c r="E398" i="10"/>
  <c r="AC397" i="10"/>
  <c r="Z397" i="10"/>
  <c r="W397" i="10"/>
  <c r="T397" i="10"/>
  <c r="Q397" i="10"/>
  <c r="N397" i="10"/>
  <c r="K397" i="10"/>
  <c r="H397" i="10"/>
  <c r="E397" i="10"/>
  <c r="AC396" i="10"/>
  <c r="BA396" i="10" s="1"/>
  <c r="Z396" i="10"/>
  <c r="W396" i="10"/>
  <c r="T396" i="10"/>
  <c r="Q396" i="10"/>
  <c r="N396" i="10"/>
  <c r="K396" i="10"/>
  <c r="H396" i="10"/>
  <c r="E396" i="10"/>
  <c r="AC389" i="10"/>
  <c r="Z389" i="10"/>
  <c r="W389" i="10"/>
  <c r="T389" i="10"/>
  <c r="Q389" i="10"/>
  <c r="N389" i="10"/>
  <c r="K389" i="10"/>
  <c r="H389" i="10"/>
  <c r="E389" i="10"/>
  <c r="AC388" i="10"/>
  <c r="Z388" i="10"/>
  <c r="W388" i="10"/>
  <c r="T388" i="10"/>
  <c r="Q388" i="10"/>
  <c r="N388" i="10"/>
  <c r="K388" i="10"/>
  <c r="H388" i="10"/>
  <c r="E388" i="10"/>
  <c r="AC387" i="10"/>
  <c r="Z387" i="10"/>
  <c r="W387" i="10"/>
  <c r="T387" i="10"/>
  <c r="Q387" i="10"/>
  <c r="N387" i="10"/>
  <c r="K387" i="10"/>
  <c r="H387" i="10"/>
  <c r="E387" i="10"/>
  <c r="AC386" i="10"/>
  <c r="BA386" i="10" s="1"/>
  <c r="Z386" i="10"/>
  <c r="W386" i="10"/>
  <c r="T386" i="10"/>
  <c r="Q386" i="10"/>
  <c r="N386" i="10"/>
  <c r="K386" i="10"/>
  <c r="H386" i="10"/>
  <c r="E386" i="10"/>
  <c r="AC385" i="10"/>
  <c r="Z385" i="10"/>
  <c r="W385" i="10"/>
  <c r="T385" i="10"/>
  <c r="Q385" i="10"/>
  <c r="N385" i="10"/>
  <c r="K385" i="10"/>
  <c r="H385" i="10"/>
  <c r="E385" i="10"/>
  <c r="AC384" i="10"/>
  <c r="Z384" i="10"/>
  <c r="W384" i="10"/>
  <c r="T384" i="10"/>
  <c r="Q384" i="10"/>
  <c r="N384" i="10"/>
  <c r="K384" i="10"/>
  <c r="H384" i="10"/>
  <c r="E384" i="10"/>
  <c r="AC383" i="10"/>
  <c r="Z383" i="10"/>
  <c r="W383" i="10"/>
  <c r="T383" i="10"/>
  <c r="Q383" i="10"/>
  <c r="N383" i="10"/>
  <c r="K383" i="10"/>
  <c r="H383" i="10"/>
  <c r="E383" i="10"/>
  <c r="AC382" i="10"/>
  <c r="BA382" i="10" s="1"/>
  <c r="Z382" i="10"/>
  <c r="W382" i="10"/>
  <c r="T382" i="10"/>
  <c r="Q382" i="10"/>
  <c r="N382" i="10"/>
  <c r="K382" i="10"/>
  <c r="H382" i="10"/>
  <c r="E382" i="10"/>
  <c r="AC381" i="10"/>
  <c r="Z381" i="10"/>
  <c r="W381" i="10"/>
  <c r="T381" i="10"/>
  <c r="Q381" i="10"/>
  <c r="N381" i="10"/>
  <c r="K381" i="10"/>
  <c r="H381" i="10"/>
  <c r="E381" i="10"/>
  <c r="AC380" i="10"/>
  <c r="Z380" i="10"/>
  <c r="W380" i="10"/>
  <c r="T380" i="10"/>
  <c r="Q380" i="10"/>
  <c r="N380" i="10"/>
  <c r="K380" i="10"/>
  <c r="H380" i="10"/>
  <c r="E380" i="10"/>
  <c r="AC379" i="10"/>
  <c r="Z379" i="10"/>
  <c r="W379" i="10"/>
  <c r="T379" i="10"/>
  <c r="Q379" i="10"/>
  <c r="N379" i="10"/>
  <c r="K379" i="10"/>
  <c r="H379" i="10"/>
  <c r="E379" i="10"/>
  <c r="AC378" i="10"/>
  <c r="BA378" i="10" s="1"/>
  <c r="Z378" i="10"/>
  <c r="W378" i="10"/>
  <c r="T378" i="10"/>
  <c r="Q378" i="10"/>
  <c r="N378" i="10"/>
  <c r="K378" i="10"/>
  <c r="H378" i="10"/>
  <c r="E378" i="10"/>
  <c r="AC377" i="10"/>
  <c r="Z377" i="10"/>
  <c r="W377" i="10"/>
  <c r="T377" i="10"/>
  <c r="Q377" i="10"/>
  <c r="N377" i="10"/>
  <c r="K377" i="10"/>
  <c r="H377" i="10"/>
  <c r="E377" i="10"/>
  <c r="AC376" i="10"/>
  <c r="Z376" i="10"/>
  <c r="W376" i="10"/>
  <c r="T376" i="10"/>
  <c r="Q376" i="10"/>
  <c r="N376" i="10"/>
  <c r="K376" i="10"/>
  <c r="H376" i="10"/>
  <c r="E376" i="10"/>
  <c r="AC375" i="10"/>
  <c r="Z375" i="10"/>
  <c r="W375" i="10"/>
  <c r="T375" i="10"/>
  <c r="Q375" i="10"/>
  <c r="N375" i="10"/>
  <c r="K375" i="10"/>
  <c r="H375" i="10"/>
  <c r="E375" i="10"/>
  <c r="AC374" i="10"/>
  <c r="BA374" i="10" s="1"/>
  <c r="Z374" i="10"/>
  <c r="W374" i="10"/>
  <c r="T374" i="10"/>
  <c r="Q374" i="10"/>
  <c r="N374" i="10"/>
  <c r="K374" i="10"/>
  <c r="H374" i="10"/>
  <c r="E374" i="10"/>
  <c r="AC373" i="10"/>
  <c r="Z373" i="10"/>
  <c r="W373" i="10"/>
  <c r="T373" i="10"/>
  <c r="Q373" i="10"/>
  <c r="N373" i="10"/>
  <c r="K373" i="10"/>
  <c r="H373" i="10"/>
  <c r="E373" i="10"/>
  <c r="AC366" i="10"/>
  <c r="Z366" i="10"/>
  <c r="W366" i="10"/>
  <c r="T366" i="10"/>
  <c r="Q366" i="10"/>
  <c r="N366" i="10"/>
  <c r="K366" i="10"/>
  <c r="H366" i="10"/>
  <c r="E366" i="10"/>
  <c r="AC365" i="10"/>
  <c r="Z365" i="10"/>
  <c r="W365" i="10"/>
  <c r="T365" i="10"/>
  <c r="Q365" i="10"/>
  <c r="N365" i="10"/>
  <c r="K365" i="10"/>
  <c r="H365" i="10"/>
  <c r="E365" i="10"/>
  <c r="AC364" i="10"/>
  <c r="BA364" i="10" s="1"/>
  <c r="Z364" i="10"/>
  <c r="W364" i="10"/>
  <c r="T364" i="10"/>
  <c r="Q364" i="10"/>
  <c r="N364" i="10"/>
  <c r="K364" i="10"/>
  <c r="H364" i="10"/>
  <c r="E364" i="10"/>
  <c r="AC363" i="10"/>
  <c r="Z363" i="10"/>
  <c r="W363" i="10"/>
  <c r="T363" i="10"/>
  <c r="Q363" i="10"/>
  <c r="N363" i="10"/>
  <c r="K363" i="10"/>
  <c r="H363" i="10"/>
  <c r="E363" i="10"/>
  <c r="AC362" i="10"/>
  <c r="Z362" i="10"/>
  <c r="W362" i="10"/>
  <c r="T362" i="10"/>
  <c r="Q362" i="10"/>
  <c r="N362" i="10"/>
  <c r="K362" i="10"/>
  <c r="H362" i="10"/>
  <c r="E362" i="10"/>
  <c r="AC361" i="10"/>
  <c r="Z361" i="10"/>
  <c r="W361" i="10"/>
  <c r="T361" i="10"/>
  <c r="Q361" i="10"/>
  <c r="N361" i="10"/>
  <c r="K361" i="10"/>
  <c r="H361" i="10"/>
  <c r="E361" i="10"/>
  <c r="AC360" i="10"/>
  <c r="BA360" i="10" s="1"/>
  <c r="Z360" i="10"/>
  <c r="W360" i="10"/>
  <c r="T360" i="10"/>
  <c r="Q360" i="10"/>
  <c r="N360" i="10"/>
  <c r="K360" i="10"/>
  <c r="H360" i="10"/>
  <c r="E360" i="10"/>
  <c r="AC359" i="10"/>
  <c r="Z359" i="10"/>
  <c r="W359" i="10"/>
  <c r="T359" i="10"/>
  <c r="Q359" i="10"/>
  <c r="N359" i="10"/>
  <c r="K359" i="10"/>
  <c r="H359" i="10"/>
  <c r="E359" i="10"/>
  <c r="AC358" i="10"/>
  <c r="Z358" i="10"/>
  <c r="W358" i="10"/>
  <c r="T358" i="10"/>
  <c r="Q358" i="10"/>
  <c r="N358" i="10"/>
  <c r="K358" i="10"/>
  <c r="H358" i="10"/>
  <c r="E358" i="10"/>
  <c r="AC357" i="10"/>
  <c r="Z357" i="10"/>
  <c r="W357" i="10"/>
  <c r="T357" i="10"/>
  <c r="Q357" i="10"/>
  <c r="N357" i="10"/>
  <c r="K357" i="10"/>
  <c r="H357" i="10"/>
  <c r="E357" i="10"/>
  <c r="AC356" i="10"/>
  <c r="BA356" i="10" s="1"/>
  <c r="Z356" i="10"/>
  <c r="W356" i="10"/>
  <c r="T356" i="10"/>
  <c r="Q356" i="10"/>
  <c r="N356" i="10"/>
  <c r="K356" i="10"/>
  <c r="H356" i="10"/>
  <c r="E356" i="10"/>
  <c r="AC355" i="10"/>
  <c r="Z355" i="10"/>
  <c r="W355" i="10"/>
  <c r="T355" i="10"/>
  <c r="Q355" i="10"/>
  <c r="N355" i="10"/>
  <c r="K355" i="10"/>
  <c r="H355" i="10"/>
  <c r="E355" i="10"/>
  <c r="AC354" i="10"/>
  <c r="Z354" i="10"/>
  <c r="W354" i="10"/>
  <c r="T354" i="10"/>
  <c r="Q354" i="10"/>
  <c r="N354" i="10"/>
  <c r="K354" i="10"/>
  <c r="H354" i="10"/>
  <c r="E354" i="10"/>
  <c r="AC353" i="10"/>
  <c r="Z353" i="10"/>
  <c r="W353" i="10"/>
  <c r="T353" i="10"/>
  <c r="Q353" i="10"/>
  <c r="N353" i="10"/>
  <c r="K353" i="10"/>
  <c r="H353" i="10"/>
  <c r="E353" i="10"/>
  <c r="AC352" i="10"/>
  <c r="BA352" i="10" s="1"/>
  <c r="Z352" i="10"/>
  <c r="W352" i="10"/>
  <c r="T352" i="10"/>
  <c r="Q352" i="10"/>
  <c r="N352" i="10"/>
  <c r="K352" i="10"/>
  <c r="H352" i="10"/>
  <c r="E352" i="10"/>
  <c r="AC351" i="10"/>
  <c r="Z351" i="10"/>
  <c r="W351" i="10"/>
  <c r="T351" i="10"/>
  <c r="Q351" i="10"/>
  <c r="N351" i="10"/>
  <c r="K351" i="10"/>
  <c r="H351" i="10"/>
  <c r="E351" i="10"/>
  <c r="AC350" i="10"/>
  <c r="Z350" i="10"/>
  <c r="W350" i="10"/>
  <c r="T350" i="10"/>
  <c r="Q350" i="10"/>
  <c r="N350" i="10"/>
  <c r="K350" i="10"/>
  <c r="H350" i="10"/>
  <c r="E350" i="10"/>
  <c r="AC343" i="10"/>
  <c r="Z343" i="10"/>
  <c r="W343" i="10"/>
  <c r="T343" i="10"/>
  <c r="Q343" i="10"/>
  <c r="N343" i="10"/>
  <c r="K343" i="10"/>
  <c r="H343" i="10"/>
  <c r="E343" i="10"/>
  <c r="AC342" i="10"/>
  <c r="BA342" i="10" s="1"/>
  <c r="Z342" i="10"/>
  <c r="W342" i="10"/>
  <c r="T342" i="10"/>
  <c r="Q342" i="10"/>
  <c r="N342" i="10"/>
  <c r="K342" i="10"/>
  <c r="H342" i="10"/>
  <c r="E342" i="10"/>
  <c r="AC341" i="10"/>
  <c r="Z341" i="10"/>
  <c r="W341" i="10"/>
  <c r="T341" i="10"/>
  <c r="Q341" i="10"/>
  <c r="N341" i="10"/>
  <c r="K341" i="10"/>
  <c r="H341" i="10"/>
  <c r="E341" i="10"/>
  <c r="AC340" i="10"/>
  <c r="Z340" i="10"/>
  <c r="W340" i="10"/>
  <c r="T340" i="10"/>
  <c r="Q340" i="10"/>
  <c r="N340" i="10"/>
  <c r="K340" i="10"/>
  <c r="H340" i="10"/>
  <c r="E340" i="10"/>
  <c r="AC339" i="10"/>
  <c r="Z339" i="10"/>
  <c r="W339" i="10"/>
  <c r="T339" i="10"/>
  <c r="Q339" i="10"/>
  <c r="N339" i="10"/>
  <c r="K339" i="10"/>
  <c r="H339" i="10"/>
  <c r="E339" i="10"/>
  <c r="AC338" i="10"/>
  <c r="BA338" i="10" s="1"/>
  <c r="Z338" i="10"/>
  <c r="W338" i="10"/>
  <c r="T338" i="10"/>
  <c r="Q338" i="10"/>
  <c r="N338" i="10"/>
  <c r="K338" i="10"/>
  <c r="H338" i="10"/>
  <c r="E338" i="10"/>
  <c r="AC337" i="10"/>
  <c r="Z337" i="10"/>
  <c r="W337" i="10"/>
  <c r="T337" i="10"/>
  <c r="Q337" i="10"/>
  <c r="N337" i="10"/>
  <c r="K337" i="10"/>
  <c r="H337" i="10"/>
  <c r="E337" i="10"/>
  <c r="AC336" i="10"/>
  <c r="Z336" i="10"/>
  <c r="W336" i="10"/>
  <c r="T336" i="10"/>
  <c r="Q336" i="10"/>
  <c r="N336" i="10"/>
  <c r="K336" i="10"/>
  <c r="H336" i="10"/>
  <c r="E336" i="10"/>
  <c r="AC335" i="10"/>
  <c r="Z335" i="10"/>
  <c r="W335" i="10"/>
  <c r="T335" i="10"/>
  <c r="Q335" i="10"/>
  <c r="N335" i="10"/>
  <c r="K335" i="10"/>
  <c r="H335" i="10"/>
  <c r="E335" i="10"/>
  <c r="AC334" i="10"/>
  <c r="BA334" i="10" s="1"/>
  <c r="Z334" i="10"/>
  <c r="W334" i="10"/>
  <c r="T334" i="10"/>
  <c r="Q334" i="10"/>
  <c r="N334" i="10"/>
  <c r="K334" i="10"/>
  <c r="H334" i="10"/>
  <c r="E334" i="10"/>
  <c r="AC333" i="10"/>
  <c r="Z333" i="10"/>
  <c r="W333" i="10"/>
  <c r="T333" i="10"/>
  <c r="Q333" i="10"/>
  <c r="N333" i="10"/>
  <c r="K333" i="10"/>
  <c r="H333" i="10"/>
  <c r="E333" i="10"/>
  <c r="AC332" i="10"/>
  <c r="Z332" i="10"/>
  <c r="W332" i="10"/>
  <c r="T332" i="10"/>
  <c r="Q332" i="10"/>
  <c r="N332" i="10"/>
  <c r="K332" i="10"/>
  <c r="H332" i="10"/>
  <c r="E332" i="10"/>
  <c r="AC331" i="10"/>
  <c r="Z331" i="10"/>
  <c r="W331" i="10"/>
  <c r="T331" i="10"/>
  <c r="Q331" i="10"/>
  <c r="N331" i="10"/>
  <c r="K331" i="10"/>
  <c r="H331" i="10"/>
  <c r="E331" i="10"/>
  <c r="AC330" i="10"/>
  <c r="BA330" i="10" s="1"/>
  <c r="Z330" i="10"/>
  <c r="W330" i="10"/>
  <c r="T330" i="10"/>
  <c r="Q330" i="10"/>
  <c r="N330" i="10"/>
  <c r="K330" i="10"/>
  <c r="H330" i="10"/>
  <c r="E330" i="10"/>
  <c r="AC329" i="10"/>
  <c r="Z329" i="10"/>
  <c r="W329" i="10"/>
  <c r="T329" i="10"/>
  <c r="Q329" i="10"/>
  <c r="N329" i="10"/>
  <c r="K329" i="10"/>
  <c r="H329" i="10"/>
  <c r="E329" i="10"/>
  <c r="AC328" i="10"/>
  <c r="Z328" i="10"/>
  <c r="W328" i="10"/>
  <c r="T328" i="10"/>
  <c r="Q328" i="10"/>
  <c r="N328" i="10"/>
  <c r="K328" i="10"/>
  <c r="H328" i="10"/>
  <c r="E328" i="10"/>
  <c r="AC327" i="10"/>
  <c r="Z327" i="10"/>
  <c r="W327" i="10"/>
  <c r="T327" i="10"/>
  <c r="Q327" i="10"/>
  <c r="N327" i="10"/>
  <c r="K327" i="10"/>
  <c r="H327" i="10"/>
  <c r="E327" i="10"/>
  <c r="AC320" i="10"/>
  <c r="BA320" i="10" s="1"/>
  <c r="Z320" i="10"/>
  <c r="W320" i="10"/>
  <c r="T320" i="10"/>
  <c r="Q320" i="10"/>
  <c r="N320" i="10"/>
  <c r="K320" i="10"/>
  <c r="H320" i="10"/>
  <c r="E320" i="10"/>
  <c r="AC319" i="10"/>
  <c r="Z319" i="10"/>
  <c r="W319" i="10"/>
  <c r="T319" i="10"/>
  <c r="Q319" i="10"/>
  <c r="N319" i="10"/>
  <c r="K319" i="10"/>
  <c r="H319" i="10"/>
  <c r="E319" i="10"/>
  <c r="AC318" i="10"/>
  <c r="Z318" i="10"/>
  <c r="W318" i="10"/>
  <c r="T318" i="10"/>
  <c r="Q318" i="10"/>
  <c r="N318" i="10"/>
  <c r="K318" i="10"/>
  <c r="H318" i="10"/>
  <c r="E318" i="10"/>
  <c r="AC317" i="10"/>
  <c r="Z317" i="10"/>
  <c r="W317" i="10"/>
  <c r="T317" i="10"/>
  <c r="Q317" i="10"/>
  <c r="N317" i="10"/>
  <c r="K317" i="10"/>
  <c r="H317" i="10"/>
  <c r="E317" i="10"/>
  <c r="AC316" i="10"/>
  <c r="BA316" i="10" s="1"/>
  <c r="Z316" i="10"/>
  <c r="W316" i="10"/>
  <c r="T316" i="10"/>
  <c r="Q316" i="10"/>
  <c r="N316" i="10"/>
  <c r="K316" i="10"/>
  <c r="H316" i="10"/>
  <c r="E316" i="10"/>
  <c r="AC315" i="10"/>
  <c r="Z315" i="10"/>
  <c r="W315" i="10"/>
  <c r="T315" i="10"/>
  <c r="Q315" i="10"/>
  <c r="N315" i="10"/>
  <c r="K315" i="10"/>
  <c r="H315" i="10"/>
  <c r="E315" i="10"/>
  <c r="AC314" i="10"/>
  <c r="Z314" i="10"/>
  <c r="W314" i="10"/>
  <c r="T314" i="10"/>
  <c r="Q314" i="10"/>
  <c r="N314" i="10"/>
  <c r="K314" i="10"/>
  <c r="H314" i="10"/>
  <c r="E314" i="10"/>
  <c r="AC313" i="10"/>
  <c r="Z313" i="10"/>
  <c r="W313" i="10"/>
  <c r="T313" i="10"/>
  <c r="Q313" i="10"/>
  <c r="N313" i="10"/>
  <c r="K313" i="10"/>
  <c r="H313" i="10"/>
  <c r="E313" i="10"/>
  <c r="AC312" i="10"/>
  <c r="BA312" i="10" s="1"/>
  <c r="Z312" i="10"/>
  <c r="W312" i="10"/>
  <c r="T312" i="10"/>
  <c r="Q312" i="10"/>
  <c r="N312" i="10"/>
  <c r="K312" i="10"/>
  <c r="H312" i="10"/>
  <c r="E312" i="10"/>
  <c r="AC311" i="10"/>
  <c r="Z311" i="10"/>
  <c r="W311" i="10"/>
  <c r="T311" i="10"/>
  <c r="Q311" i="10"/>
  <c r="N311" i="10"/>
  <c r="K311" i="10"/>
  <c r="H311" i="10"/>
  <c r="E311" i="10"/>
  <c r="AC310" i="10"/>
  <c r="Z310" i="10"/>
  <c r="W310" i="10"/>
  <c r="T310" i="10"/>
  <c r="Q310" i="10"/>
  <c r="N310" i="10"/>
  <c r="K310" i="10"/>
  <c r="H310" i="10"/>
  <c r="E310" i="10"/>
  <c r="AC309" i="10"/>
  <c r="Z309" i="10"/>
  <c r="W309" i="10"/>
  <c r="T309" i="10"/>
  <c r="Q309" i="10"/>
  <c r="N309" i="10"/>
  <c r="K309" i="10"/>
  <c r="H309" i="10"/>
  <c r="E309" i="10"/>
  <c r="AC308" i="10"/>
  <c r="BA308" i="10" s="1"/>
  <c r="Z308" i="10"/>
  <c r="W308" i="10"/>
  <c r="T308" i="10"/>
  <c r="Q308" i="10"/>
  <c r="N308" i="10"/>
  <c r="K308" i="10"/>
  <c r="H308" i="10"/>
  <c r="E308" i="10"/>
  <c r="AC307" i="10"/>
  <c r="Z307" i="10"/>
  <c r="W307" i="10"/>
  <c r="T307" i="10"/>
  <c r="Q307" i="10"/>
  <c r="N307" i="10"/>
  <c r="K307" i="10"/>
  <c r="H307" i="10"/>
  <c r="E307" i="10"/>
  <c r="AC306" i="10"/>
  <c r="Z306" i="10"/>
  <c r="W306" i="10"/>
  <c r="T306" i="10"/>
  <c r="Q306" i="10"/>
  <c r="N306" i="10"/>
  <c r="K306" i="10"/>
  <c r="H306" i="10"/>
  <c r="E306" i="10"/>
  <c r="AC305" i="10"/>
  <c r="Z305" i="10"/>
  <c r="W305" i="10"/>
  <c r="T305" i="10"/>
  <c r="Q305" i="10"/>
  <c r="N305" i="10"/>
  <c r="K305" i="10"/>
  <c r="H305" i="10"/>
  <c r="E305" i="10"/>
  <c r="AC304" i="10"/>
  <c r="BA304" i="10" s="1"/>
  <c r="Z304" i="10"/>
  <c r="W304" i="10"/>
  <c r="T304" i="10"/>
  <c r="Q304" i="10"/>
  <c r="N304" i="10"/>
  <c r="K304" i="10"/>
  <c r="H304" i="10"/>
  <c r="E304" i="10"/>
  <c r="AC297" i="10"/>
  <c r="Z297" i="10"/>
  <c r="W297" i="10"/>
  <c r="T297" i="10"/>
  <c r="Q297" i="10"/>
  <c r="N297" i="10"/>
  <c r="K297" i="10"/>
  <c r="H297" i="10"/>
  <c r="E297" i="10"/>
  <c r="AC296" i="10"/>
  <c r="Z296" i="10"/>
  <c r="W296" i="10"/>
  <c r="T296" i="10"/>
  <c r="Q296" i="10"/>
  <c r="N296" i="10"/>
  <c r="K296" i="10"/>
  <c r="H296" i="10"/>
  <c r="E296" i="10"/>
  <c r="AC295" i="10"/>
  <c r="Z295" i="10"/>
  <c r="W295" i="10"/>
  <c r="T295" i="10"/>
  <c r="Q295" i="10"/>
  <c r="N295" i="10"/>
  <c r="K295" i="10"/>
  <c r="H295" i="10"/>
  <c r="E295" i="10"/>
  <c r="AC294" i="10"/>
  <c r="BA294" i="10" s="1"/>
  <c r="Z294" i="10"/>
  <c r="W294" i="10"/>
  <c r="T294" i="10"/>
  <c r="Q294" i="10"/>
  <c r="N294" i="10"/>
  <c r="K294" i="10"/>
  <c r="H294" i="10"/>
  <c r="E294" i="10"/>
  <c r="AC293" i="10"/>
  <c r="Z293" i="10"/>
  <c r="W293" i="10"/>
  <c r="T293" i="10"/>
  <c r="Q293" i="10"/>
  <c r="N293" i="10"/>
  <c r="K293" i="10"/>
  <c r="H293" i="10"/>
  <c r="E293" i="10"/>
  <c r="AC292" i="10"/>
  <c r="Z292" i="10"/>
  <c r="W292" i="10"/>
  <c r="T292" i="10"/>
  <c r="Q292" i="10"/>
  <c r="N292" i="10"/>
  <c r="K292" i="10"/>
  <c r="H292" i="10"/>
  <c r="E292" i="10"/>
  <c r="AC291" i="10"/>
  <c r="Z291" i="10"/>
  <c r="W291" i="10"/>
  <c r="T291" i="10"/>
  <c r="Q291" i="10"/>
  <c r="N291" i="10"/>
  <c r="K291" i="10"/>
  <c r="H291" i="10"/>
  <c r="E291" i="10"/>
  <c r="AC290" i="10"/>
  <c r="BA290" i="10" s="1"/>
  <c r="Z290" i="10"/>
  <c r="W290" i="10"/>
  <c r="T290" i="10"/>
  <c r="Q290" i="10"/>
  <c r="N290" i="10"/>
  <c r="K290" i="10"/>
  <c r="H290" i="10"/>
  <c r="E290" i="10"/>
  <c r="AC289" i="10"/>
  <c r="Z289" i="10"/>
  <c r="W289" i="10"/>
  <c r="T289" i="10"/>
  <c r="Q289" i="10"/>
  <c r="N289" i="10"/>
  <c r="K289" i="10"/>
  <c r="H289" i="10"/>
  <c r="E289" i="10"/>
  <c r="AC288" i="10"/>
  <c r="Z288" i="10"/>
  <c r="W288" i="10"/>
  <c r="T288" i="10"/>
  <c r="Q288" i="10"/>
  <c r="N288" i="10"/>
  <c r="K288" i="10"/>
  <c r="H288" i="10"/>
  <c r="E288" i="10"/>
  <c r="AC287" i="10"/>
  <c r="Z287" i="10"/>
  <c r="W287" i="10"/>
  <c r="T287" i="10"/>
  <c r="Q287" i="10"/>
  <c r="N287" i="10"/>
  <c r="K287" i="10"/>
  <c r="H287" i="10"/>
  <c r="E287" i="10"/>
  <c r="AC286" i="10"/>
  <c r="BA286" i="10" s="1"/>
  <c r="Z286" i="10"/>
  <c r="W286" i="10"/>
  <c r="T286" i="10"/>
  <c r="Q286" i="10"/>
  <c r="N286" i="10"/>
  <c r="K286" i="10"/>
  <c r="H286" i="10"/>
  <c r="E286" i="10"/>
  <c r="AC285" i="10"/>
  <c r="Z285" i="10"/>
  <c r="W285" i="10"/>
  <c r="T285" i="10"/>
  <c r="Q285" i="10"/>
  <c r="N285" i="10"/>
  <c r="K285" i="10"/>
  <c r="H285" i="10"/>
  <c r="E285" i="10"/>
  <c r="AC284" i="10"/>
  <c r="Z284" i="10"/>
  <c r="W284" i="10"/>
  <c r="T284" i="10"/>
  <c r="Q284" i="10"/>
  <c r="N284" i="10"/>
  <c r="K284" i="10"/>
  <c r="H284" i="10"/>
  <c r="E284" i="10"/>
  <c r="AC283" i="10"/>
  <c r="Z283" i="10"/>
  <c r="W283" i="10"/>
  <c r="T283" i="10"/>
  <c r="Q283" i="10"/>
  <c r="N283" i="10"/>
  <c r="K283" i="10"/>
  <c r="H283" i="10"/>
  <c r="E283" i="10"/>
  <c r="AC282" i="10"/>
  <c r="BA282" i="10" s="1"/>
  <c r="Z282" i="10"/>
  <c r="W282" i="10"/>
  <c r="T282" i="10"/>
  <c r="Q282" i="10"/>
  <c r="N282" i="10"/>
  <c r="K282" i="10"/>
  <c r="H282" i="10"/>
  <c r="E282" i="10"/>
  <c r="AC281" i="10"/>
  <c r="Z281" i="10"/>
  <c r="W281" i="10"/>
  <c r="T281" i="10"/>
  <c r="Q281" i="10"/>
  <c r="N281" i="10"/>
  <c r="K281" i="10"/>
  <c r="H281" i="10"/>
  <c r="E281" i="10"/>
  <c r="AC274" i="10"/>
  <c r="Z274" i="10"/>
  <c r="W274" i="10"/>
  <c r="T274" i="10"/>
  <c r="Q274" i="10"/>
  <c r="N274" i="10"/>
  <c r="K274" i="10"/>
  <c r="H274" i="10"/>
  <c r="E274" i="10"/>
  <c r="AC273" i="10"/>
  <c r="Z273" i="10"/>
  <c r="W273" i="10"/>
  <c r="T273" i="10"/>
  <c r="Q273" i="10"/>
  <c r="N273" i="10"/>
  <c r="K273" i="10"/>
  <c r="H273" i="10"/>
  <c r="E273" i="10"/>
  <c r="AC272" i="10"/>
  <c r="BA272" i="10" s="1"/>
  <c r="Z272" i="10"/>
  <c r="W272" i="10"/>
  <c r="T272" i="10"/>
  <c r="Q272" i="10"/>
  <c r="N272" i="10"/>
  <c r="K272" i="10"/>
  <c r="H272" i="10"/>
  <c r="E272" i="10"/>
  <c r="AC271" i="10"/>
  <c r="Z271" i="10"/>
  <c r="W271" i="10"/>
  <c r="T271" i="10"/>
  <c r="Q271" i="10"/>
  <c r="N271" i="10"/>
  <c r="K271" i="10"/>
  <c r="H271" i="10"/>
  <c r="E271" i="10"/>
  <c r="AC270" i="10"/>
  <c r="Z270" i="10"/>
  <c r="W270" i="10"/>
  <c r="T270" i="10"/>
  <c r="Q270" i="10"/>
  <c r="N270" i="10"/>
  <c r="K270" i="10"/>
  <c r="H270" i="10"/>
  <c r="E270" i="10"/>
  <c r="AC269" i="10"/>
  <c r="Z269" i="10"/>
  <c r="W269" i="10"/>
  <c r="T269" i="10"/>
  <c r="Q269" i="10"/>
  <c r="N269" i="10"/>
  <c r="K269" i="10"/>
  <c r="H269" i="10"/>
  <c r="E269" i="10"/>
  <c r="AC268" i="10"/>
  <c r="BA268" i="10" s="1"/>
  <c r="Z268" i="10"/>
  <c r="W268" i="10"/>
  <c r="T268" i="10"/>
  <c r="Q268" i="10"/>
  <c r="N268" i="10"/>
  <c r="K268" i="10"/>
  <c r="H268" i="10"/>
  <c r="E268" i="10"/>
  <c r="AC267" i="10"/>
  <c r="Z267" i="10"/>
  <c r="W267" i="10"/>
  <c r="T267" i="10"/>
  <c r="Q267" i="10"/>
  <c r="N267" i="10"/>
  <c r="K267" i="10"/>
  <c r="H267" i="10"/>
  <c r="E267" i="10"/>
  <c r="AC266" i="10"/>
  <c r="Z266" i="10"/>
  <c r="W266" i="10"/>
  <c r="T266" i="10"/>
  <c r="Q266" i="10"/>
  <c r="N266" i="10"/>
  <c r="K266" i="10"/>
  <c r="H266" i="10"/>
  <c r="E266" i="10"/>
  <c r="AC265" i="10"/>
  <c r="Z265" i="10"/>
  <c r="W265" i="10"/>
  <c r="T265" i="10"/>
  <c r="Q265" i="10"/>
  <c r="N265" i="10"/>
  <c r="K265" i="10"/>
  <c r="H265" i="10"/>
  <c r="E265" i="10"/>
  <c r="AC264" i="10"/>
  <c r="BA264" i="10" s="1"/>
  <c r="Z264" i="10"/>
  <c r="W264" i="10"/>
  <c r="T264" i="10"/>
  <c r="Q264" i="10"/>
  <c r="N264" i="10"/>
  <c r="K264" i="10"/>
  <c r="H264" i="10"/>
  <c r="E264" i="10"/>
  <c r="AC263" i="10"/>
  <c r="Z263" i="10"/>
  <c r="W263" i="10"/>
  <c r="T263" i="10"/>
  <c r="Q263" i="10"/>
  <c r="N263" i="10"/>
  <c r="K263" i="10"/>
  <c r="H263" i="10"/>
  <c r="E263" i="10"/>
  <c r="AC262" i="10"/>
  <c r="Z262" i="10"/>
  <c r="W262" i="10"/>
  <c r="T262" i="10"/>
  <c r="Q262" i="10"/>
  <c r="N262" i="10"/>
  <c r="K262" i="10"/>
  <c r="H262" i="10"/>
  <c r="E262" i="10"/>
  <c r="AC261" i="10"/>
  <c r="Z261" i="10"/>
  <c r="W261" i="10"/>
  <c r="T261" i="10"/>
  <c r="Q261" i="10"/>
  <c r="N261" i="10"/>
  <c r="K261" i="10"/>
  <c r="H261" i="10"/>
  <c r="E261" i="10"/>
  <c r="AC260" i="10"/>
  <c r="Z260" i="10"/>
  <c r="W260" i="10"/>
  <c r="T260" i="10"/>
  <c r="Q260" i="10"/>
  <c r="N260" i="10"/>
  <c r="K260" i="10"/>
  <c r="H260" i="10"/>
  <c r="E260" i="10"/>
  <c r="AC259" i="10"/>
  <c r="Z259" i="10"/>
  <c r="W259" i="10"/>
  <c r="T259" i="10"/>
  <c r="Q259" i="10"/>
  <c r="N259" i="10"/>
  <c r="K259" i="10"/>
  <c r="H259" i="10"/>
  <c r="E259" i="10"/>
  <c r="AC258" i="10"/>
  <c r="Z258" i="10"/>
  <c r="W258" i="10"/>
  <c r="T258" i="10"/>
  <c r="Q258" i="10"/>
  <c r="N258" i="10"/>
  <c r="K258" i="10"/>
  <c r="H258" i="10"/>
  <c r="E258" i="10"/>
  <c r="AC251" i="10"/>
  <c r="Z251" i="10"/>
  <c r="W251" i="10"/>
  <c r="T251" i="10"/>
  <c r="Q251" i="10"/>
  <c r="N251" i="10"/>
  <c r="K251" i="10"/>
  <c r="H251" i="10"/>
  <c r="E251" i="10"/>
  <c r="AC250" i="10"/>
  <c r="BA250" i="10" s="1"/>
  <c r="Z250" i="10"/>
  <c r="W250" i="10"/>
  <c r="T250" i="10"/>
  <c r="Q250" i="10"/>
  <c r="N250" i="10"/>
  <c r="K250" i="10"/>
  <c r="H250" i="10"/>
  <c r="E250" i="10"/>
  <c r="AC249" i="10"/>
  <c r="Z249" i="10"/>
  <c r="W249" i="10"/>
  <c r="T249" i="10"/>
  <c r="Q249" i="10"/>
  <c r="N249" i="10"/>
  <c r="K249" i="10"/>
  <c r="H249" i="10"/>
  <c r="E249" i="10"/>
  <c r="AC248" i="10"/>
  <c r="Z248" i="10"/>
  <c r="W248" i="10"/>
  <c r="T248" i="10"/>
  <c r="Q248" i="10"/>
  <c r="N248" i="10"/>
  <c r="K248" i="10"/>
  <c r="H248" i="10"/>
  <c r="E248" i="10"/>
  <c r="AC247" i="10"/>
  <c r="Z247" i="10"/>
  <c r="W247" i="10"/>
  <c r="T247" i="10"/>
  <c r="Q247" i="10"/>
  <c r="N247" i="10"/>
  <c r="K247" i="10"/>
  <c r="H247" i="10"/>
  <c r="E247" i="10"/>
  <c r="AC246" i="10"/>
  <c r="BA246" i="10" s="1"/>
  <c r="Z246" i="10"/>
  <c r="W246" i="10"/>
  <c r="T246" i="10"/>
  <c r="Q246" i="10"/>
  <c r="N246" i="10"/>
  <c r="K246" i="10"/>
  <c r="H246" i="10"/>
  <c r="E246" i="10"/>
  <c r="AC245" i="10"/>
  <c r="Z245" i="10"/>
  <c r="W245" i="10"/>
  <c r="T245" i="10"/>
  <c r="Q245" i="10"/>
  <c r="N245" i="10"/>
  <c r="K245" i="10"/>
  <c r="H245" i="10"/>
  <c r="E245" i="10"/>
  <c r="AC244" i="10"/>
  <c r="Z244" i="10"/>
  <c r="W244" i="10"/>
  <c r="T244" i="10"/>
  <c r="Q244" i="10"/>
  <c r="N244" i="10"/>
  <c r="K244" i="10"/>
  <c r="H244" i="10"/>
  <c r="E244" i="10"/>
  <c r="AC243" i="10"/>
  <c r="Z243" i="10"/>
  <c r="W243" i="10"/>
  <c r="T243" i="10"/>
  <c r="Q243" i="10"/>
  <c r="N243" i="10"/>
  <c r="K243" i="10"/>
  <c r="H243" i="10"/>
  <c r="E243" i="10"/>
  <c r="AC242" i="10"/>
  <c r="BA242" i="10" s="1"/>
  <c r="Z242" i="10"/>
  <c r="W242" i="10"/>
  <c r="T242" i="10"/>
  <c r="Q242" i="10"/>
  <c r="N242" i="10"/>
  <c r="K242" i="10"/>
  <c r="H242" i="10"/>
  <c r="E242" i="10"/>
  <c r="AC241" i="10"/>
  <c r="Z241" i="10"/>
  <c r="W241" i="10"/>
  <c r="T241" i="10"/>
  <c r="Q241" i="10"/>
  <c r="N241" i="10"/>
  <c r="K241" i="10"/>
  <c r="H241" i="10"/>
  <c r="E241" i="10"/>
  <c r="AC240" i="10"/>
  <c r="Z240" i="10"/>
  <c r="W240" i="10"/>
  <c r="T240" i="10"/>
  <c r="Q240" i="10"/>
  <c r="N240" i="10"/>
  <c r="K240" i="10"/>
  <c r="H240" i="10"/>
  <c r="E240" i="10"/>
  <c r="AC239" i="10"/>
  <c r="Z239" i="10"/>
  <c r="W239" i="10"/>
  <c r="T239" i="10"/>
  <c r="Q239" i="10"/>
  <c r="N239" i="10"/>
  <c r="K239" i="10"/>
  <c r="H239" i="10"/>
  <c r="E239" i="10"/>
  <c r="AC238" i="10"/>
  <c r="Z238" i="10"/>
  <c r="W238" i="10"/>
  <c r="T238" i="10"/>
  <c r="Q238" i="10"/>
  <c r="N238" i="10"/>
  <c r="K238" i="10"/>
  <c r="H238" i="10"/>
  <c r="E238" i="10"/>
  <c r="AC237" i="10"/>
  <c r="Z237" i="10"/>
  <c r="W237" i="10"/>
  <c r="T237" i="10"/>
  <c r="Q237" i="10"/>
  <c r="N237" i="10"/>
  <c r="K237" i="10"/>
  <c r="H237" i="10"/>
  <c r="E237" i="10"/>
  <c r="AC236" i="10"/>
  <c r="Z236" i="10"/>
  <c r="W236" i="10"/>
  <c r="T236" i="10"/>
  <c r="Q236" i="10"/>
  <c r="N236" i="10"/>
  <c r="K236" i="10"/>
  <c r="H236" i="10"/>
  <c r="E236" i="10"/>
  <c r="AC235" i="10"/>
  <c r="Z235" i="10"/>
  <c r="W235" i="10"/>
  <c r="T235" i="10"/>
  <c r="Q235" i="10"/>
  <c r="N235" i="10"/>
  <c r="K235" i="10"/>
  <c r="H235" i="10"/>
  <c r="E235" i="10"/>
  <c r="AC228" i="10"/>
  <c r="BA228" i="10" s="1"/>
  <c r="Z228" i="10"/>
  <c r="W228" i="10"/>
  <c r="T228" i="10"/>
  <c r="Q228" i="10"/>
  <c r="N228" i="10"/>
  <c r="K228" i="10"/>
  <c r="H228" i="10"/>
  <c r="E228" i="10"/>
  <c r="AC227" i="10"/>
  <c r="Z227" i="10"/>
  <c r="W227" i="10"/>
  <c r="T227" i="10"/>
  <c r="Q227" i="10"/>
  <c r="N227" i="10"/>
  <c r="K227" i="10"/>
  <c r="H227" i="10"/>
  <c r="E227" i="10"/>
  <c r="AC226" i="10"/>
  <c r="Z226" i="10"/>
  <c r="W226" i="10"/>
  <c r="T226" i="10"/>
  <c r="Q226" i="10"/>
  <c r="N226" i="10"/>
  <c r="K226" i="10"/>
  <c r="H226" i="10"/>
  <c r="E226" i="10"/>
  <c r="AC225" i="10"/>
  <c r="Z225" i="10"/>
  <c r="W225" i="10"/>
  <c r="T225" i="10"/>
  <c r="Q225" i="10"/>
  <c r="N225" i="10"/>
  <c r="K225" i="10"/>
  <c r="H225" i="10"/>
  <c r="E225" i="10"/>
  <c r="AC224" i="10"/>
  <c r="BA224" i="10" s="1"/>
  <c r="Z224" i="10"/>
  <c r="W224" i="10"/>
  <c r="T224" i="10"/>
  <c r="Q224" i="10"/>
  <c r="N224" i="10"/>
  <c r="K224" i="10"/>
  <c r="H224" i="10"/>
  <c r="E224" i="10"/>
  <c r="AC223" i="10"/>
  <c r="Z223" i="10"/>
  <c r="W223" i="10"/>
  <c r="T223" i="10"/>
  <c r="Q223" i="10"/>
  <c r="N223" i="10"/>
  <c r="K223" i="10"/>
  <c r="H223" i="10"/>
  <c r="E223" i="10"/>
  <c r="AC222" i="10"/>
  <c r="Z222" i="10"/>
  <c r="W222" i="10"/>
  <c r="T222" i="10"/>
  <c r="Q222" i="10"/>
  <c r="N222" i="10"/>
  <c r="K222" i="10"/>
  <c r="H222" i="10"/>
  <c r="E222" i="10"/>
  <c r="AC221" i="10"/>
  <c r="Z221" i="10"/>
  <c r="W221" i="10"/>
  <c r="T221" i="10"/>
  <c r="Q221" i="10"/>
  <c r="N221" i="10"/>
  <c r="K221" i="10"/>
  <c r="H221" i="10"/>
  <c r="E221" i="10"/>
  <c r="AC220" i="10"/>
  <c r="BA220" i="10" s="1"/>
  <c r="Z220" i="10"/>
  <c r="W220" i="10"/>
  <c r="T220" i="10"/>
  <c r="Q220" i="10"/>
  <c r="N220" i="10"/>
  <c r="K220" i="10"/>
  <c r="H220" i="10"/>
  <c r="E220" i="10"/>
  <c r="AC219" i="10"/>
  <c r="Z219" i="10"/>
  <c r="W219" i="10"/>
  <c r="T219" i="10"/>
  <c r="Q219" i="10"/>
  <c r="N219" i="10"/>
  <c r="K219" i="10"/>
  <c r="H219" i="10"/>
  <c r="E219" i="10"/>
  <c r="AC218" i="10"/>
  <c r="Z218" i="10"/>
  <c r="W218" i="10"/>
  <c r="T218" i="10"/>
  <c r="Q218" i="10"/>
  <c r="N218" i="10"/>
  <c r="K218" i="10"/>
  <c r="H218" i="10"/>
  <c r="E218" i="10"/>
  <c r="AC217" i="10"/>
  <c r="Z217" i="10"/>
  <c r="W217" i="10"/>
  <c r="T217" i="10"/>
  <c r="Q217" i="10"/>
  <c r="N217" i="10"/>
  <c r="K217" i="10"/>
  <c r="H217" i="10"/>
  <c r="E217" i="10"/>
  <c r="AC216" i="10"/>
  <c r="BA216" i="10" s="1"/>
  <c r="Z216" i="10"/>
  <c r="W216" i="10"/>
  <c r="T216" i="10"/>
  <c r="Q216" i="10"/>
  <c r="N216" i="10"/>
  <c r="K216" i="10"/>
  <c r="H216" i="10"/>
  <c r="E216" i="10"/>
  <c r="AC215" i="10"/>
  <c r="Z215" i="10"/>
  <c r="W215" i="10"/>
  <c r="T215" i="10"/>
  <c r="Q215" i="10"/>
  <c r="N215" i="10"/>
  <c r="K215" i="10"/>
  <c r="H215" i="10"/>
  <c r="E215" i="10"/>
  <c r="AC214" i="10"/>
  <c r="Z214" i="10"/>
  <c r="W214" i="10"/>
  <c r="T214" i="10"/>
  <c r="Q214" i="10"/>
  <c r="N214" i="10"/>
  <c r="K214" i="10"/>
  <c r="H214" i="10"/>
  <c r="E214" i="10"/>
  <c r="AC213" i="10"/>
  <c r="Z213" i="10"/>
  <c r="W213" i="10"/>
  <c r="T213" i="10"/>
  <c r="Q213" i="10"/>
  <c r="N213" i="10"/>
  <c r="K213" i="10"/>
  <c r="H213" i="10"/>
  <c r="E213" i="10"/>
  <c r="AC212" i="10"/>
  <c r="BA212" i="10" s="1"/>
  <c r="Z212" i="10"/>
  <c r="W212" i="10"/>
  <c r="T212" i="10"/>
  <c r="Q212" i="10"/>
  <c r="N212" i="10"/>
  <c r="K212" i="10"/>
  <c r="H212" i="10"/>
  <c r="E212" i="10"/>
  <c r="AC205" i="10"/>
  <c r="Z205" i="10"/>
  <c r="W205" i="10"/>
  <c r="T205" i="10"/>
  <c r="Q205" i="10"/>
  <c r="N205" i="10"/>
  <c r="K205" i="10"/>
  <c r="H205" i="10"/>
  <c r="E205" i="10"/>
  <c r="AC204" i="10"/>
  <c r="Z204" i="10"/>
  <c r="W204" i="10"/>
  <c r="T204" i="10"/>
  <c r="Q204" i="10"/>
  <c r="N204" i="10"/>
  <c r="K204" i="10"/>
  <c r="H204" i="10"/>
  <c r="E204" i="10"/>
  <c r="AC203" i="10"/>
  <c r="Z203" i="10"/>
  <c r="W203" i="10"/>
  <c r="T203" i="10"/>
  <c r="Q203" i="10"/>
  <c r="N203" i="10"/>
  <c r="K203" i="10"/>
  <c r="H203" i="10"/>
  <c r="E203" i="10"/>
  <c r="AC202" i="10"/>
  <c r="BA202" i="10" s="1"/>
  <c r="Z202" i="10"/>
  <c r="W202" i="10"/>
  <c r="T202" i="10"/>
  <c r="Q202" i="10"/>
  <c r="N202" i="10"/>
  <c r="K202" i="10"/>
  <c r="H202" i="10"/>
  <c r="E202" i="10"/>
  <c r="AC201" i="10"/>
  <c r="Z201" i="10"/>
  <c r="W201" i="10"/>
  <c r="T201" i="10"/>
  <c r="Q201" i="10"/>
  <c r="N201" i="10"/>
  <c r="K201" i="10"/>
  <c r="H201" i="10"/>
  <c r="E201" i="10"/>
  <c r="AC200" i="10"/>
  <c r="Z200" i="10"/>
  <c r="W200" i="10"/>
  <c r="T200" i="10"/>
  <c r="Q200" i="10"/>
  <c r="N200" i="10"/>
  <c r="K200" i="10"/>
  <c r="H200" i="10"/>
  <c r="E200" i="10"/>
  <c r="AC199" i="10"/>
  <c r="Z199" i="10"/>
  <c r="W199" i="10"/>
  <c r="T199" i="10"/>
  <c r="Q199" i="10"/>
  <c r="N199" i="10"/>
  <c r="K199" i="10"/>
  <c r="H199" i="10"/>
  <c r="E199" i="10"/>
  <c r="AC198" i="10"/>
  <c r="BA198" i="10" s="1"/>
  <c r="Z198" i="10"/>
  <c r="W198" i="10"/>
  <c r="T198" i="10"/>
  <c r="Q198" i="10"/>
  <c r="N198" i="10"/>
  <c r="K198" i="10"/>
  <c r="H198" i="10"/>
  <c r="E198" i="10"/>
  <c r="AC197" i="10"/>
  <c r="Z197" i="10"/>
  <c r="W197" i="10"/>
  <c r="T197" i="10"/>
  <c r="Q197" i="10"/>
  <c r="N197" i="10"/>
  <c r="K197" i="10"/>
  <c r="H197" i="10"/>
  <c r="E197" i="10"/>
  <c r="AC196" i="10"/>
  <c r="Z196" i="10"/>
  <c r="W196" i="10"/>
  <c r="T196" i="10"/>
  <c r="Q196" i="10"/>
  <c r="N196" i="10"/>
  <c r="K196" i="10"/>
  <c r="H196" i="10"/>
  <c r="E196" i="10"/>
  <c r="AC195" i="10"/>
  <c r="Z195" i="10"/>
  <c r="W195" i="10"/>
  <c r="T195" i="10"/>
  <c r="Q195" i="10"/>
  <c r="N195" i="10"/>
  <c r="K195" i="10"/>
  <c r="H195" i="10"/>
  <c r="E195" i="10"/>
  <c r="AC194" i="10"/>
  <c r="BA194" i="10" s="1"/>
  <c r="Z194" i="10"/>
  <c r="W194" i="10"/>
  <c r="T194" i="10"/>
  <c r="Q194" i="10"/>
  <c r="N194" i="10"/>
  <c r="K194" i="10"/>
  <c r="H194" i="10"/>
  <c r="E194" i="10"/>
  <c r="AC193" i="10"/>
  <c r="Z193" i="10"/>
  <c r="W193" i="10"/>
  <c r="T193" i="10"/>
  <c r="Q193" i="10"/>
  <c r="N193" i="10"/>
  <c r="K193" i="10"/>
  <c r="H193" i="10"/>
  <c r="E193" i="10"/>
  <c r="AC192" i="10"/>
  <c r="Z192" i="10"/>
  <c r="W192" i="10"/>
  <c r="T192" i="10"/>
  <c r="Q192" i="10"/>
  <c r="N192" i="10"/>
  <c r="K192" i="10"/>
  <c r="H192" i="10"/>
  <c r="E192" i="10"/>
  <c r="AC191" i="10"/>
  <c r="Z191" i="10"/>
  <c r="W191" i="10"/>
  <c r="T191" i="10"/>
  <c r="Q191" i="10"/>
  <c r="N191" i="10"/>
  <c r="K191" i="10"/>
  <c r="H191" i="10"/>
  <c r="E191" i="10"/>
  <c r="AC190" i="10"/>
  <c r="BA190" i="10" s="1"/>
  <c r="Z190" i="10"/>
  <c r="W190" i="10"/>
  <c r="T190" i="10"/>
  <c r="Q190" i="10"/>
  <c r="N190" i="10"/>
  <c r="K190" i="10"/>
  <c r="H190" i="10"/>
  <c r="E190" i="10"/>
  <c r="AC189" i="10"/>
  <c r="Z189" i="10"/>
  <c r="W189" i="10"/>
  <c r="T189" i="10"/>
  <c r="Q189" i="10"/>
  <c r="N189" i="10"/>
  <c r="K189" i="10"/>
  <c r="H189" i="10"/>
  <c r="E189" i="10"/>
  <c r="AC182" i="10"/>
  <c r="Z182" i="10"/>
  <c r="W182" i="10"/>
  <c r="T182" i="10"/>
  <c r="Q182" i="10"/>
  <c r="N182" i="10"/>
  <c r="K182" i="10"/>
  <c r="H182" i="10"/>
  <c r="E182" i="10"/>
  <c r="AC181" i="10"/>
  <c r="Z181" i="10"/>
  <c r="W181" i="10"/>
  <c r="T181" i="10"/>
  <c r="Q181" i="10"/>
  <c r="N181" i="10"/>
  <c r="K181" i="10"/>
  <c r="H181" i="10"/>
  <c r="E181" i="10"/>
  <c r="AC180" i="10"/>
  <c r="BA180" i="10" s="1"/>
  <c r="Z180" i="10"/>
  <c r="W180" i="10"/>
  <c r="T180" i="10"/>
  <c r="Q180" i="10"/>
  <c r="N180" i="10"/>
  <c r="K180" i="10"/>
  <c r="H180" i="10"/>
  <c r="E180" i="10"/>
  <c r="AC179" i="10"/>
  <c r="Z179" i="10"/>
  <c r="W179" i="10"/>
  <c r="T179" i="10"/>
  <c r="Q179" i="10"/>
  <c r="N179" i="10"/>
  <c r="K179" i="10"/>
  <c r="H179" i="10"/>
  <c r="E179" i="10"/>
  <c r="AC178" i="10"/>
  <c r="Z178" i="10"/>
  <c r="W178" i="10"/>
  <c r="T178" i="10"/>
  <c r="Q178" i="10"/>
  <c r="N178" i="10"/>
  <c r="K178" i="10"/>
  <c r="H178" i="10"/>
  <c r="E178" i="10"/>
  <c r="AC177" i="10"/>
  <c r="Z177" i="10"/>
  <c r="W177" i="10"/>
  <c r="T177" i="10"/>
  <c r="Q177" i="10"/>
  <c r="N177" i="10"/>
  <c r="K177" i="10"/>
  <c r="H177" i="10"/>
  <c r="E177" i="10"/>
  <c r="AC176" i="10"/>
  <c r="BA176" i="10" s="1"/>
  <c r="Z176" i="10"/>
  <c r="W176" i="10"/>
  <c r="T176" i="10"/>
  <c r="Q176" i="10"/>
  <c r="N176" i="10"/>
  <c r="K176" i="10"/>
  <c r="H176" i="10"/>
  <c r="E176" i="10"/>
  <c r="AC175" i="10"/>
  <c r="Z175" i="10"/>
  <c r="W175" i="10"/>
  <c r="T175" i="10"/>
  <c r="Q175" i="10"/>
  <c r="N175" i="10"/>
  <c r="K175" i="10"/>
  <c r="H175" i="10"/>
  <c r="E175" i="10"/>
  <c r="AC174" i="10"/>
  <c r="Z174" i="10"/>
  <c r="W174" i="10"/>
  <c r="T174" i="10"/>
  <c r="Q174" i="10"/>
  <c r="N174" i="10"/>
  <c r="K174" i="10"/>
  <c r="H174" i="10"/>
  <c r="E174" i="10"/>
  <c r="AC173" i="10"/>
  <c r="Z173" i="10"/>
  <c r="W173" i="10"/>
  <c r="T173" i="10"/>
  <c r="Q173" i="10"/>
  <c r="N173" i="10"/>
  <c r="K173" i="10"/>
  <c r="H173" i="10"/>
  <c r="E173" i="10"/>
  <c r="AC172" i="10"/>
  <c r="BA172" i="10" s="1"/>
  <c r="Z172" i="10"/>
  <c r="W172" i="10"/>
  <c r="T172" i="10"/>
  <c r="Q172" i="10"/>
  <c r="N172" i="10"/>
  <c r="K172" i="10"/>
  <c r="H172" i="10"/>
  <c r="E172" i="10"/>
  <c r="AC171" i="10"/>
  <c r="Z171" i="10"/>
  <c r="W171" i="10"/>
  <c r="T171" i="10"/>
  <c r="Q171" i="10"/>
  <c r="N171" i="10"/>
  <c r="K171" i="10"/>
  <c r="H171" i="10"/>
  <c r="E171" i="10"/>
  <c r="AC170" i="10"/>
  <c r="Z170" i="10"/>
  <c r="W170" i="10"/>
  <c r="T170" i="10"/>
  <c r="Q170" i="10"/>
  <c r="N170" i="10"/>
  <c r="K170" i="10"/>
  <c r="H170" i="10"/>
  <c r="E170" i="10"/>
  <c r="AC169" i="10"/>
  <c r="Z169" i="10"/>
  <c r="W169" i="10"/>
  <c r="T169" i="10"/>
  <c r="Q169" i="10"/>
  <c r="N169" i="10"/>
  <c r="K169" i="10"/>
  <c r="H169" i="10"/>
  <c r="E169" i="10"/>
  <c r="AC168" i="10"/>
  <c r="BA168" i="10" s="1"/>
  <c r="Z168" i="10"/>
  <c r="W168" i="10"/>
  <c r="T168" i="10"/>
  <c r="Q168" i="10"/>
  <c r="N168" i="10"/>
  <c r="K168" i="10"/>
  <c r="H168" i="10"/>
  <c r="E168" i="10"/>
  <c r="AC167" i="10"/>
  <c r="Z167" i="10"/>
  <c r="W167" i="10"/>
  <c r="T167" i="10"/>
  <c r="Q167" i="10"/>
  <c r="N167" i="10"/>
  <c r="K167" i="10"/>
  <c r="H167" i="10"/>
  <c r="E167" i="10"/>
  <c r="AC166" i="10"/>
  <c r="Z166" i="10"/>
  <c r="W166" i="10"/>
  <c r="T166" i="10"/>
  <c r="Q166" i="10"/>
  <c r="N166" i="10"/>
  <c r="K166" i="10"/>
  <c r="H166" i="10"/>
  <c r="E166" i="10"/>
  <c r="AC159" i="10"/>
  <c r="Z159" i="10"/>
  <c r="W159" i="10"/>
  <c r="T159" i="10"/>
  <c r="Q159" i="10"/>
  <c r="N159" i="10"/>
  <c r="K159" i="10"/>
  <c r="H159" i="10"/>
  <c r="E159" i="10"/>
  <c r="AC158" i="10"/>
  <c r="BA158" i="10" s="1"/>
  <c r="Z158" i="10"/>
  <c r="W158" i="10"/>
  <c r="T158" i="10"/>
  <c r="Q158" i="10"/>
  <c r="N158" i="10"/>
  <c r="K158" i="10"/>
  <c r="H158" i="10"/>
  <c r="E158" i="10"/>
  <c r="AC157" i="10"/>
  <c r="Z157" i="10"/>
  <c r="W157" i="10"/>
  <c r="T157" i="10"/>
  <c r="Q157" i="10"/>
  <c r="N157" i="10"/>
  <c r="K157" i="10"/>
  <c r="H157" i="10"/>
  <c r="E157" i="10"/>
  <c r="AC156" i="10"/>
  <c r="Z156" i="10"/>
  <c r="W156" i="10"/>
  <c r="T156" i="10"/>
  <c r="Q156" i="10"/>
  <c r="N156" i="10"/>
  <c r="K156" i="10"/>
  <c r="H156" i="10"/>
  <c r="E156" i="10"/>
  <c r="AC155" i="10"/>
  <c r="Z155" i="10"/>
  <c r="W155" i="10"/>
  <c r="T155" i="10"/>
  <c r="Q155" i="10"/>
  <c r="N155" i="10"/>
  <c r="K155" i="10"/>
  <c r="H155" i="10"/>
  <c r="E155" i="10"/>
  <c r="AC154" i="10"/>
  <c r="BA154" i="10" s="1"/>
  <c r="Z154" i="10"/>
  <c r="W154" i="10"/>
  <c r="T154" i="10"/>
  <c r="Q154" i="10"/>
  <c r="N154" i="10"/>
  <c r="K154" i="10"/>
  <c r="H154" i="10"/>
  <c r="E154" i="10"/>
  <c r="AC153" i="10"/>
  <c r="Z153" i="10"/>
  <c r="W153" i="10"/>
  <c r="T153" i="10"/>
  <c r="Q153" i="10"/>
  <c r="N153" i="10"/>
  <c r="K153" i="10"/>
  <c r="H153" i="10"/>
  <c r="E153" i="10"/>
  <c r="AC152" i="10"/>
  <c r="Z152" i="10"/>
  <c r="W152" i="10"/>
  <c r="T152" i="10"/>
  <c r="Q152" i="10"/>
  <c r="N152" i="10"/>
  <c r="K152" i="10"/>
  <c r="H152" i="10"/>
  <c r="E152" i="10"/>
  <c r="AC151" i="10"/>
  <c r="Z151" i="10"/>
  <c r="W151" i="10"/>
  <c r="T151" i="10"/>
  <c r="Q151" i="10"/>
  <c r="N151" i="10"/>
  <c r="K151" i="10"/>
  <c r="H151" i="10"/>
  <c r="E151" i="10"/>
  <c r="AC150" i="10"/>
  <c r="BA150" i="10" s="1"/>
  <c r="Z150" i="10"/>
  <c r="W150" i="10"/>
  <c r="T150" i="10"/>
  <c r="Q150" i="10"/>
  <c r="N150" i="10"/>
  <c r="K150" i="10"/>
  <c r="H150" i="10"/>
  <c r="E150" i="10"/>
  <c r="AC149" i="10"/>
  <c r="Z149" i="10"/>
  <c r="W149" i="10"/>
  <c r="T149" i="10"/>
  <c r="Q149" i="10"/>
  <c r="N149" i="10"/>
  <c r="K149" i="10"/>
  <c r="H149" i="10"/>
  <c r="E149" i="10"/>
  <c r="AC148" i="10"/>
  <c r="Z148" i="10"/>
  <c r="W148" i="10"/>
  <c r="T148" i="10"/>
  <c r="Q148" i="10"/>
  <c r="N148" i="10"/>
  <c r="K148" i="10"/>
  <c r="H148" i="10"/>
  <c r="E148" i="10"/>
  <c r="AC147" i="10"/>
  <c r="Z147" i="10"/>
  <c r="W147" i="10"/>
  <c r="T147" i="10"/>
  <c r="Q147" i="10"/>
  <c r="N147" i="10"/>
  <c r="K147" i="10"/>
  <c r="H147" i="10"/>
  <c r="E147" i="10"/>
  <c r="AC146" i="10"/>
  <c r="BA146" i="10" s="1"/>
  <c r="Z146" i="10"/>
  <c r="W146" i="10"/>
  <c r="T146" i="10"/>
  <c r="Q146" i="10"/>
  <c r="N146" i="10"/>
  <c r="K146" i="10"/>
  <c r="H146" i="10"/>
  <c r="E146" i="10"/>
  <c r="AC145" i="10"/>
  <c r="Z145" i="10"/>
  <c r="W145" i="10"/>
  <c r="T145" i="10"/>
  <c r="Q145" i="10"/>
  <c r="N145" i="10"/>
  <c r="K145" i="10"/>
  <c r="H145" i="10"/>
  <c r="E145" i="10"/>
  <c r="AC144" i="10"/>
  <c r="Z144" i="10"/>
  <c r="W144" i="10"/>
  <c r="T144" i="10"/>
  <c r="Q144" i="10"/>
  <c r="N144" i="10"/>
  <c r="K144" i="10"/>
  <c r="H144" i="10"/>
  <c r="E144" i="10"/>
  <c r="AC143" i="10"/>
  <c r="Z143" i="10"/>
  <c r="W143" i="10"/>
  <c r="T143" i="10"/>
  <c r="Q143" i="10"/>
  <c r="N143" i="10"/>
  <c r="K143" i="10"/>
  <c r="H143" i="10"/>
  <c r="E143" i="10"/>
  <c r="AC136" i="10"/>
  <c r="BA136" i="10" s="1"/>
  <c r="Z136" i="10"/>
  <c r="W136" i="10"/>
  <c r="T136" i="10"/>
  <c r="Q136" i="10"/>
  <c r="N136" i="10"/>
  <c r="K136" i="10"/>
  <c r="H136" i="10"/>
  <c r="E136" i="10"/>
  <c r="AC135" i="10"/>
  <c r="Z135" i="10"/>
  <c r="W135" i="10"/>
  <c r="T135" i="10"/>
  <c r="Q135" i="10"/>
  <c r="N135" i="10"/>
  <c r="K135" i="10"/>
  <c r="H135" i="10"/>
  <c r="E135" i="10"/>
  <c r="AC134" i="10"/>
  <c r="Z134" i="10"/>
  <c r="W134" i="10"/>
  <c r="T134" i="10"/>
  <c r="Q134" i="10"/>
  <c r="N134" i="10"/>
  <c r="K134" i="10"/>
  <c r="H134" i="10"/>
  <c r="E134" i="10"/>
  <c r="AC133" i="10"/>
  <c r="Z133" i="10"/>
  <c r="W133" i="10"/>
  <c r="T133" i="10"/>
  <c r="Q133" i="10"/>
  <c r="N133" i="10"/>
  <c r="K133" i="10"/>
  <c r="H133" i="10"/>
  <c r="E133" i="10"/>
  <c r="AC132" i="10"/>
  <c r="BA132" i="10" s="1"/>
  <c r="Z132" i="10"/>
  <c r="W132" i="10"/>
  <c r="T132" i="10"/>
  <c r="Q132" i="10"/>
  <c r="N132" i="10"/>
  <c r="K132" i="10"/>
  <c r="H132" i="10"/>
  <c r="E132" i="10"/>
  <c r="AC131" i="10"/>
  <c r="Z131" i="10"/>
  <c r="W131" i="10"/>
  <c r="T131" i="10"/>
  <c r="Q131" i="10"/>
  <c r="N131" i="10"/>
  <c r="K131" i="10"/>
  <c r="H131" i="10"/>
  <c r="E131" i="10"/>
  <c r="AC130" i="10"/>
  <c r="Z130" i="10"/>
  <c r="W130" i="10"/>
  <c r="T130" i="10"/>
  <c r="Q130" i="10"/>
  <c r="N130" i="10"/>
  <c r="K130" i="10"/>
  <c r="H130" i="10"/>
  <c r="E130" i="10"/>
  <c r="AC129" i="10"/>
  <c r="Z129" i="10"/>
  <c r="W129" i="10"/>
  <c r="T129" i="10"/>
  <c r="Q129" i="10"/>
  <c r="N129" i="10"/>
  <c r="K129" i="10"/>
  <c r="H129" i="10"/>
  <c r="E129" i="10"/>
  <c r="AC128" i="10"/>
  <c r="BA128" i="10" s="1"/>
  <c r="Z128" i="10"/>
  <c r="W128" i="10"/>
  <c r="T128" i="10"/>
  <c r="Q128" i="10"/>
  <c r="N128" i="10"/>
  <c r="K128" i="10"/>
  <c r="H128" i="10"/>
  <c r="E128" i="10"/>
  <c r="AC127" i="10"/>
  <c r="Z127" i="10"/>
  <c r="W127" i="10"/>
  <c r="T127" i="10"/>
  <c r="Q127" i="10"/>
  <c r="N127" i="10"/>
  <c r="K127" i="10"/>
  <c r="H127" i="10"/>
  <c r="E127" i="10"/>
  <c r="AC126" i="10"/>
  <c r="Z126" i="10"/>
  <c r="W126" i="10"/>
  <c r="T126" i="10"/>
  <c r="Q126" i="10"/>
  <c r="N126" i="10"/>
  <c r="K126" i="10"/>
  <c r="H126" i="10"/>
  <c r="E126" i="10"/>
  <c r="AC125" i="10"/>
  <c r="Z125" i="10"/>
  <c r="W125" i="10"/>
  <c r="T125" i="10"/>
  <c r="Q125" i="10"/>
  <c r="N125" i="10"/>
  <c r="K125" i="10"/>
  <c r="H125" i="10"/>
  <c r="E125" i="10"/>
  <c r="AC124" i="10"/>
  <c r="BA124" i="10" s="1"/>
  <c r="Z124" i="10"/>
  <c r="W124" i="10"/>
  <c r="T124" i="10"/>
  <c r="Q124" i="10"/>
  <c r="N124" i="10"/>
  <c r="K124" i="10"/>
  <c r="H124" i="10"/>
  <c r="E124" i="10"/>
  <c r="AC123" i="10"/>
  <c r="Z123" i="10"/>
  <c r="W123" i="10"/>
  <c r="T123" i="10"/>
  <c r="Q123" i="10"/>
  <c r="N123" i="10"/>
  <c r="K123" i="10"/>
  <c r="H123" i="10"/>
  <c r="E123" i="10"/>
  <c r="AC122" i="10"/>
  <c r="Z122" i="10"/>
  <c r="W122" i="10"/>
  <c r="T122" i="10"/>
  <c r="Q122" i="10"/>
  <c r="N122" i="10"/>
  <c r="K122" i="10"/>
  <c r="H122" i="10"/>
  <c r="E122" i="10"/>
  <c r="AC121" i="10"/>
  <c r="Z121" i="10"/>
  <c r="W121" i="10"/>
  <c r="T121" i="10"/>
  <c r="Q121" i="10"/>
  <c r="N121" i="10"/>
  <c r="K121" i="10"/>
  <c r="H121" i="10"/>
  <c r="E121" i="10"/>
  <c r="AC120" i="10"/>
  <c r="BA120" i="10" s="1"/>
  <c r="Z120" i="10"/>
  <c r="W120" i="10"/>
  <c r="T120" i="10"/>
  <c r="Q120" i="10"/>
  <c r="N120" i="10"/>
  <c r="K120" i="10"/>
  <c r="H120" i="10"/>
  <c r="E120" i="10"/>
  <c r="AC113" i="10"/>
  <c r="Z113" i="10"/>
  <c r="W113" i="10"/>
  <c r="T113" i="10"/>
  <c r="Q113" i="10"/>
  <c r="N113" i="10"/>
  <c r="K113" i="10"/>
  <c r="H113" i="10"/>
  <c r="E113" i="10"/>
  <c r="AC112" i="10"/>
  <c r="Z112" i="10"/>
  <c r="W112" i="10"/>
  <c r="T112" i="10"/>
  <c r="Q112" i="10"/>
  <c r="N112" i="10"/>
  <c r="K112" i="10"/>
  <c r="H112" i="10"/>
  <c r="E112" i="10"/>
  <c r="AC111" i="10"/>
  <c r="Z111" i="10"/>
  <c r="W111" i="10"/>
  <c r="T111" i="10"/>
  <c r="Q111" i="10"/>
  <c r="N111" i="10"/>
  <c r="K111" i="10"/>
  <c r="H111" i="10"/>
  <c r="E111" i="10"/>
  <c r="AC110" i="10"/>
  <c r="Z110" i="10"/>
  <c r="W110" i="10"/>
  <c r="T110" i="10"/>
  <c r="Q110" i="10"/>
  <c r="N110" i="10"/>
  <c r="K110" i="10"/>
  <c r="H110" i="10"/>
  <c r="E110" i="10"/>
  <c r="AC109" i="10"/>
  <c r="Z109" i="10"/>
  <c r="W109" i="10"/>
  <c r="T109" i="10"/>
  <c r="Q109" i="10"/>
  <c r="N109" i="10"/>
  <c r="K109" i="10"/>
  <c r="H109" i="10"/>
  <c r="E109" i="10"/>
  <c r="AC108" i="10"/>
  <c r="Z108" i="10"/>
  <c r="W108" i="10"/>
  <c r="T108" i="10"/>
  <c r="Q108" i="10"/>
  <c r="N108" i="10"/>
  <c r="K108" i="10"/>
  <c r="H108" i="10"/>
  <c r="E108" i="10"/>
  <c r="AC107" i="10"/>
  <c r="Z107" i="10"/>
  <c r="W107" i="10"/>
  <c r="T107" i="10"/>
  <c r="Q107" i="10"/>
  <c r="N107" i="10"/>
  <c r="K107" i="10"/>
  <c r="H107" i="10"/>
  <c r="E107" i="10"/>
  <c r="AC106" i="10"/>
  <c r="BA106" i="10" s="1"/>
  <c r="Z106" i="10"/>
  <c r="W106" i="10"/>
  <c r="T106" i="10"/>
  <c r="Q106" i="10"/>
  <c r="N106" i="10"/>
  <c r="K106" i="10"/>
  <c r="H106" i="10"/>
  <c r="E106" i="10"/>
  <c r="AC105" i="10"/>
  <c r="Z105" i="10"/>
  <c r="W105" i="10"/>
  <c r="T105" i="10"/>
  <c r="Q105" i="10"/>
  <c r="N105" i="10"/>
  <c r="K105" i="10"/>
  <c r="H105" i="10"/>
  <c r="E105" i="10"/>
  <c r="AC104" i="10"/>
  <c r="Z104" i="10"/>
  <c r="W104" i="10"/>
  <c r="T104" i="10"/>
  <c r="Q104" i="10"/>
  <c r="N104" i="10"/>
  <c r="K104" i="10"/>
  <c r="H104" i="10"/>
  <c r="E104" i="10"/>
  <c r="AC103" i="10"/>
  <c r="Z103" i="10"/>
  <c r="W103" i="10"/>
  <c r="T103" i="10"/>
  <c r="Q103" i="10"/>
  <c r="N103" i="10"/>
  <c r="K103" i="10"/>
  <c r="H103" i="10"/>
  <c r="E103" i="10"/>
  <c r="AC102" i="10"/>
  <c r="BA102" i="10" s="1"/>
  <c r="Z102" i="10"/>
  <c r="W102" i="10"/>
  <c r="T102" i="10"/>
  <c r="Q102" i="10"/>
  <c r="N102" i="10"/>
  <c r="K102" i="10"/>
  <c r="H102" i="10"/>
  <c r="E102" i="10"/>
  <c r="AC101" i="10"/>
  <c r="Z101" i="10"/>
  <c r="W101" i="10"/>
  <c r="T101" i="10"/>
  <c r="Q101" i="10"/>
  <c r="N101" i="10"/>
  <c r="K101" i="10"/>
  <c r="H101" i="10"/>
  <c r="E101" i="10"/>
  <c r="AC100" i="10"/>
  <c r="Z100" i="10"/>
  <c r="W100" i="10"/>
  <c r="T100" i="10"/>
  <c r="Q100" i="10"/>
  <c r="N100" i="10"/>
  <c r="K100" i="10"/>
  <c r="H100" i="10"/>
  <c r="E100" i="10"/>
  <c r="AC99" i="10"/>
  <c r="Z99" i="10"/>
  <c r="W99" i="10"/>
  <c r="T99" i="10"/>
  <c r="Q99" i="10"/>
  <c r="N99" i="10"/>
  <c r="K99" i="10"/>
  <c r="H99" i="10"/>
  <c r="E99" i="10"/>
  <c r="AC98" i="10"/>
  <c r="BA98" i="10" s="1"/>
  <c r="Z98" i="10"/>
  <c r="W98" i="10"/>
  <c r="T98" i="10"/>
  <c r="Q98" i="10"/>
  <c r="N98" i="10"/>
  <c r="K98" i="10"/>
  <c r="H98" i="10"/>
  <c r="E98" i="10"/>
  <c r="AC97" i="10"/>
  <c r="Z97" i="10"/>
  <c r="W97" i="10"/>
  <c r="T97" i="10"/>
  <c r="Q97" i="10"/>
  <c r="N97" i="10"/>
  <c r="K97" i="10"/>
  <c r="H97" i="10"/>
  <c r="E97" i="10"/>
  <c r="AC90" i="10"/>
  <c r="Z90" i="10"/>
  <c r="W90" i="10"/>
  <c r="T90" i="10"/>
  <c r="Q90" i="10"/>
  <c r="N90" i="10"/>
  <c r="K90" i="10"/>
  <c r="H90" i="10"/>
  <c r="E90" i="10"/>
  <c r="AC89" i="10"/>
  <c r="Z89" i="10"/>
  <c r="W89" i="10"/>
  <c r="T89" i="10"/>
  <c r="Q89" i="10"/>
  <c r="N89" i="10"/>
  <c r="K89" i="10"/>
  <c r="H89" i="10"/>
  <c r="E89" i="10"/>
  <c r="AC88" i="10"/>
  <c r="BA88" i="10" s="1"/>
  <c r="Z88" i="10"/>
  <c r="W88" i="10"/>
  <c r="T88" i="10"/>
  <c r="Q88" i="10"/>
  <c r="N88" i="10"/>
  <c r="K88" i="10"/>
  <c r="H88" i="10"/>
  <c r="E88" i="10"/>
  <c r="AC87" i="10"/>
  <c r="Z87" i="10"/>
  <c r="W87" i="10"/>
  <c r="T87" i="10"/>
  <c r="Q87" i="10"/>
  <c r="N87" i="10"/>
  <c r="K87" i="10"/>
  <c r="H87" i="10"/>
  <c r="E87" i="10"/>
  <c r="AC86" i="10"/>
  <c r="Z86" i="10"/>
  <c r="W86" i="10"/>
  <c r="T86" i="10"/>
  <c r="Q86" i="10"/>
  <c r="N86" i="10"/>
  <c r="K86" i="10"/>
  <c r="H86" i="10"/>
  <c r="E86" i="10"/>
  <c r="AC85" i="10"/>
  <c r="Z85" i="10"/>
  <c r="W85" i="10"/>
  <c r="T85" i="10"/>
  <c r="N85" i="10"/>
  <c r="K85" i="10"/>
  <c r="H85" i="10"/>
  <c r="E85" i="10"/>
  <c r="AC84" i="10"/>
  <c r="Z84" i="10"/>
  <c r="W84" i="10"/>
  <c r="T84" i="10"/>
  <c r="Q84" i="10"/>
  <c r="N84" i="10"/>
  <c r="K84" i="10"/>
  <c r="H84" i="10"/>
  <c r="E84" i="10"/>
  <c r="AC83" i="10"/>
  <c r="BA83" i="10" s="1"/>
  <c r="Z83" i="10"/>
  <c r="W83" i="10"/>
  <c r="T83" i="10"/>
  <c r="Q83" i="10"/>
  <c r="N83" i="10"/>
  <c r="K83" i="10"/>
  <c r="H83" i="10"/>
  <c r="E83" i="10"/>
  <c r="AC82" i="10"/>
  <c r="Z82" i="10"/>
  <c r="W82" i="10"/>
  <c r="T82" i="10"/>
  <c r="Q82" i="10"/>
  <c r="N82" i="10"/>
  <c r="K82" i="10"/>
  <c r="H82" i="10"/>
  <c r="E82" i="10"/>
  <c r="AC81" i="10"/>
  <c r="Z81" i="10"/>
  <c r="W81" i="10"/>
  <c r="T81" i="10"/>
  <c r="Q81" i="10"/>
  <c r="N81" i="10"/>
  <c r="K81" i="10"/>
  <c r="H81" i="10"/>
  <c r="E81" i="10"/>
  <c r="AC80" i="10"/>
  <c r="Z80" i="10"/>
  <c r="W80" i="10"/>
  <c r="T80" i="10"/>
  <c r="Q80" i="10"/>
  <c r="N80" i="10"/>
  <c r="K80" i="10"/>
  <c r="H80" i="10"/>
  <c r="E80" i="10"/>
  <c r="AC79" i="10"/>
  <c r="BA79" i="10" s="1"/>
  <c r="Z79" i="10"/>
  <c r="W79" i="10"/>
  <c r="T79" i="10"/>
  <c r="Q79" i="10"/>
  <c r="N79" i="10"/>
  <c r="K79" i="10"/>
  <c r="H79" i="10"/>
  <c r="E79" i="10"/>
  <c r="AC78" i="10"/>
  <c r="Z78" i="10"/>
  <c r="W78" i="10"/>
  <c r="T78" i="10"/>
  <c r="Q78" i="10"/>
  <c r="N78" i="10"/>
  <c r="K78" i="10"/>
  <c r="H78" i="10"/>
  <c r="E78" i="10"/>
  <c r="AC77" i="10"/>
  <c r="Z77" i="10"/>
  <c r="W77" i="10"/>
  <c r="T77" i="10"/>
  <c r="Q77" i="10"/>
  <c r="N77" i="10"/>
  <c r="K77" i="10"/>
  <c r="H77" i="10"/>
  <c r="E77" i="10"/>
  <c r="AC76" i="10"/>
  <c r="Z76" i="10"/>
  <c r="W76" i="10"/>
  <c r="T76" i="10"/>
  <c r="Q76" i="10"/>
  <c r="N76" i="10"/>
  <c r="K76" i="10"/>
  <c r="H76" i="10"/>
  <c r="E76" i="10"/>
  <c r="AC75" i="10"/>
  <c r="BA75" i="10" s="1"/>
  <c r="Z75" i="10"/>
  <c r="W75" i="10"/>
  <c r="T75" i="10"/>
  <c r="Q75" i="10"/>
  <c r="N75" i="10"/>
  <c r="K75" i="10"/>
  <c r="H75" i="10"/>
  <c r="E75" i="10"/>
  <c r="AC74" i="10"/>
  <c r="Z74" i="10"/>
  <c r="W74" i="10"/>
  <c r="T74" i="10"/>
  <c r="Q74" i="10"/>
  <c r="N74" i="10"/>
  <c r="K74" i="10"/>
  <c r="H74" i="10"/>
  <c r="E74" i="10"/>
  <c r="AC67" i="10"/>
  <c r="Z67" i="10"/>
  <c r="W67" i="10"/>
  <c r="T67" i="10"/>
  <c r="Q67" i="10"/>
  <c r="N67" i="10"/>
  <c r="K67" i="10"/>
  <c r="H67" i="10"/>
  <c r="E67" i="10"/>
  <c r="AC66" i="10"/>
  <c r="Z66" i="10"/>
  <c r="W66" i="10"/>
  <c r="T66" i="10"/>
  <c r="Q66" i="10"/>
  <c r="N66" i="10"/>
  <c r="K66" i="10"/>
  <c r="H66" i="10"/>
  <c r="E66" i="10"/>
  <c r="AC65" i="10"/>
  <c r="BA65" i="10" s="1"/>
  <c r="Z65" i="10"/>
  <c r="W65" i="10"/>
  <c r="T65" i="10"/>
  <c r="Q65" i="10"/>
  <c r="N65" i="10"/>
  <c r="K65" i="10"/>
  <c r="H65" i="10"/>
  <c r="E65" i="10"/>
  <c r="AC64" i="10"/>
  <c r="Z64" i="10"/>
  <c r="W64" i="10"/>
  <c r="T64" i="10"/>
  <c r="Q64" i="10"/>
  <c r="N64" i="10"/>
  <c r="K64" i="10"/>
  <c r="H64" i="10"/>
  <c r="E64" i="10"/>
  <c r="AC63" i="10"/>
  <c r="Z63" i="10"/>
  <c r="W63" i="10"/>
  <c r="T63" i="10"/>
  <c r="Q63" i="10"/>
  <c r="N63" i="10"/>
  <c r="K63" i="10"/>
  <c r="H63" i="10"/>
  <c r="E63" i="10"/>
  <c r="AC62" i="10"/>
  <c r="Z62" i="10"/>
  <c r="W62" i="10"/>
  <c r="T62" i="10"/>
  <c r="Q62" i="10"/>
  <c r="N62" i="10"/>
  <c r="K62" i="10"/>
  <c r="H62" i="10"/>
  <c r="E62" i="10"/>
  <c r="AC61" i="10"/>
  <c r="BA61" i="10" s="1"/>
  <c r="Z61" i="10"/>
  <c r="W61" i="10"/>
  <c r="T61" i="10"/>
  <c r="Q61" i="10"/>
  <c r="N61" i="10"/>
  <c r="K61" i="10"/>
  <c r="H61" i="10"/>
  <c r="E61" i="10"/>
  <c r="AC60" i="10"/>
  <c r="Z60" i="10"/>
  <c r="W60" i="10"/>
  <c r="T60" i="10"/>
  <c r="Q60" i="10"/>
  <c r="N60" i="10"/>
  <c r="K60" i="10"/>
  <c r="H60" i="10"/>
  <c r="E60" i="10"/>
  <c r="AC59" i="10"/>
  <c r="Z59" i="10"/>
  <c r="W59" i="10"/>
  <c r="T59" i="10"/>
  <c r="Q59" i="10"/>
  <c r="N59" i="10"/>
  <c r="K59" i="10"/>
  <c r="H59" i="10"/>
  <c r="E59" i="10"/>
  <c r="AC58" i="10"/>
  <c r="Z58" i="10"/>
  <c r="W58" i="10"/>
  <c r="T58" i="10"/>
  <c r="Q58" i="10"/>
  <c r="N58" i="10"/>
  <c r="K58" i="10"/>
  <c r="H58" i="10"/>
  <c r="E58" i="10"/>
  <c r="AC57" i="10"/>
  <c r="BA57" i="10" s="1"/>
  <c r="Z57" i="10"/>
  <c r="W57" i="10"/>
  <c r="T57" i="10"/>
  <c r="Q57" i="10"/>
  <c r="N57" i="10"/>
  <c r="K57" i="10"/>
  <c r="H57" i="10"/>
  <c r="E57" i="10"/>
  <c r="AC56" i="10"/>
  <c r="Z56" i="10"/>
  <c r="W56" i="10"/>
  <c r="T56" i="10"/>
  <c r="Q56" i="10"/>
  <c r="N56" i="10"/>
  <c r="K56" i="10"/>
  <c r="H56" i="10"/>
  <c r="E56" i="10"/>
  <c r="AC55" i="10"/>
  <c r="Z55" i="10"/>
  <c r="W55" i="10"/>
  <c r="T55" i="10"/>
  <c r="Q55" i="10"/>
  <c r="N55" i="10"/>
  <c r="K55" i="10"/>
  <c r="H55" i="10"/>
  <c r="E55" i="10"/>
  <c r="AC54" i="10"/>
  <c r="Z54" i="10"/>
  <c r="W54" i="10"/>
  <c r="T54" i="10"/>
  <c r="Q54" i="10"/>
  <c r="N54" i="10"/>
  <c r="K54" i="10"/>
  <c r="H54" i="10"/>
  <c r="E54" i="10"/>
  <c r="AC53" i="10"/>
  <c r="BA53" i="10" s="1"/>
  <c r="Z53" i="10"/>
  <c r="W53" i="10"/>
  <c r="T53" i="10"/>
  <c r="Q53" i="10"/>
  <c r="N53" i="10"/>
  <c r="K53" i="10"/>
  <c r="H53" i="10"/>
  <c r="E53" i="10"/>
  <c r="AC52" i="10"/>
  <c r="Z52" i="10"/>
  <c r="W52" i="10"/>
  <c r="T52" i="10"/>
  <c r="Q52" i="10"/>
  <c r="N52" i="10"/>
  <c r="K52" i="10"/>
  <c r="H52" i="10"/>
  <c r="E52" i="10"/>
  <c r="AC51" i="10"/>
  <c r="Z51" i="10"/>
  <c r="W51" i="10"/>
  <c r="T51" i="10"/>
  <c r="Q51" i="10"/>
  <c r="N51" i="10"/>
  <c r="K51" i="10"/>
  <c r="H51" i="10"/>
  <c r="E51" i="10"/>
  <c r="AC44" i="10"/>
  <c r="Z44" i="10"/>
  <c r="W44" i="10"/>
  <c r="T44" i="10"/>
  <c r="Q44" i="10"/>
  <c r="N44" i="10"/>
  <c r="K44" i="10"/>
  <c r="H44" i="10"/>
  <c r="E44" i="10"/>
  <c r="AC43" i="10"/>
  <c r="BA43" i="10" s="1"/>
  <c r="Z43" i="10"/>
  <c r="W43" i="10"/>
  <c r="T43" i="10"/>
  <c r="Q43" i="10"/>
  <c r="N43" i="10"/>
  <c r="K43" i="10"/>
  <c r="H43" i="10"/>
  <c r="E43" i="10"/>
  <c r="AC42" i="10"/>
  <c r="Z42" i="10"/>
  <c r="W42" i="10"/>
  <c r="T42" i="10"/>
  <c r="Q42" i="10"/>
  <c r="N42" i="10"/>
  <c r="K42" i="10"/>
  <c r="H42" i="10"/>
  <c r="E42" i="10"/>
  <c r="AC41" i="10"/>
  <c r="Z41" i="10"/>
  <c r="W41" i="10"/>
  <c r="T41" i="10"/>
  <c r="Q41" i="10"/>
  <c r="N41" i="10"/>
  <c r="K41" i="10"/>
  <c r="H41" i="10"/>
  <c r="E41" i="10"/>
  <c r="AC40" i="10"/>
  <c r="Z40" i="10"/>
  <c r="W40" i="10"/>
  <c r="T40" i="10"/>
  <c r="Q40" i="10"/>
  <c r="N40" i="10"/>
  <c r="K40" i="10"/>
  <c r="H40" i="10"/>
  <c r="E40" i="10"/>
  <c r="AC39" i="10"/>
  <c r="BA39" i="10" s="1"/>
  <c r="Z39" i="10"/>
  <c r="W39" i="10"/>
  <c r="T39" i="10"/>
  <c r="Q39" i="10"/>
  <c r="N39" i="10"/>
  <c r="K39" i="10"/>
  <c r="H39" i="10"/>
  <c r="E39" i="10"/>
  <c r="AC38" i="10"/>
  <c r="Z38" i="10"/>
  <c r="W38" i="10"/>
  <c r="T38" i="10"/>
  <c r="Q38" i="10"/>
  <c r="N38" i="10"/>
  <c r="K38" i="10"/>
  <c r="H38" i="10"/>
  <c r="E38" i="10"/>
  <c r="AC37" i="10"/>
  <c r="Z37" i="10"/>
  <c r="W37" i="10"/>
  <c r="T37" i="10"/>
  <c r="Q37" i="10"/>
  <c r="N37" i="10"/>
  <c r="K37" i="10"/>
  <c r="H37" i="10"/>
  <c r="E37" i="10"/>
  <c r="AC36" i="10"/>
  <c r="Z36" i="10"/>
  <c r="W36" i="10"/>
  <c r="T36" i="10"/>
  <c r="Q36" i="10"/>
  <c r="N36" i="10"/>
  <c r="K36" i="10"/>
  <c r="H36" i="10"/>
  <c r="E36" i="10"/>
  <c r="AC35" i="10"/>
  <c r="BA35" i="10" s="1"/>
  <c r="Z35" i="10"/>
  <c r="W35" i="10"/>
  <c r="T35" i="10"/>
  <c r="Q35" i="10"/>
  <c r="N35" i="10"/>
  <c r="K35" i="10"/>
  <c r="H35" i="10"/>
  <c r="E35" i="10"/>
  <c r="AC34" i="10"/>
  <c r="Z34" i="10"/>
  <c r="W34" i="10"/>
  <c r="T34" i="10"/>
  <c r="Q34" i="10"/>
  <c r="N34" i="10"/>
  <c r="K34" i="10"/>
  <c r="H34" i="10"/>
  <c r="E34" i="10"/>
  <c r="AC33" i="10"/>
  <c r="Z33" i="10"/>
  <c r="W33" i="10"/>
  <c r="T33" i="10"/>
  <c r="Q33" i="10"/>
  <c r="N33" i="10"/>
  <c r="K33" i="10"/>
  <c r="H33" i="10"/>
  <c r="E33" i="10"/>
  <c r="AC32" i="10"/>
  <c r="Z32" i="10"/>
  <c r="W32" i="10"/>
  <c r="T32" i="10"/>
  <c r="Q32" i="10"/>
  <c r="N32" i="10"/>
  <c r="K32" i="10"/>
  <c r="H32" i="10"/>
  <c r="E32" i="10"/>
  <c r="AC31" i="10"/>
  <c r="BA31" i="10" s="1"/>
  <c r="Z31" i="10"/>
  <c r="W31" i="10"/>
  <c r="T31" i="10"/>
  <c r="Q31" i="10"/>
  <c r="N31" i="10"/>
  <c r="K31" i="10"/>
  <c r="H31" i="10"/>
  <c r="E31" i="10"/>
  <c r="AC30" i="10"/>
  <c r="Z30" i="10"/>
  <c r="W30" i="10"/>
  <c r="T30" i="10"/>
  <c r="Q30" i="10"/>
  <c r="N30" i="10"/>
  <c r="K30" i="10"/>
  <c r="H30" i="10"/>
  <c r="E30" i="10"/>
  <c r="AC29" i="10"/>
  <c r="Z29" i="10"/>
  <c r="W29" i="10"/>
  <c r="T29" i="10"/>
  <c r="Q29" i="10"/>
  <c r="N29" i="10"/>
  <c r="K29" i="10"/>
  <c r="H29" i="10"/>
  <c r="E29" i="10"/>
  <c r="AC28" i="10"/>
  <c r="Z28" i="10"/>
  <c r="W28" i="10"/>
  <c r="T28" i="10"/>
  <c r="Q28" i="10"/>
  <c r="N28" i="10"/>
  <c r="K28" i="10"/>
  <c r="H28" i="10"/>
  <c r="E28" i="10"/>
  <c r="AC21" i="10"/>
  <c r="BA21" i="10" s="1"/>
  <c r="Z21" i="10"/>
  <c r="W21" i="10"/>
  <c r="T21" i="10"/>
  <c r="Q21" i="10"/>
  <c r="N21" i="10"/>
  <c r="K21" i="10"/>
  <c r="H21" i="10"/>
  <c r="E21" i="10"/>
  <c r="AC20" i="10"/>
  <c r="Z20" i="10"/>
  <c r="W20" i="10"/>
  <c r="T20" i="10"/>
  <c r="Q20" i="10"/>
  <c r="N20" i="10"/>
  <c r="K20" i="10"/>
  <c r="H20" i="10"/>
  <c r="E20" i="10"/>
  <c r="AC19" i="10"/>
  <c r="Z19" i="10"/>
  <c r="W19" i="10"/>
  <c r="T19" i="10"/>
  <c r="Q19" i="10"/>
  <c r="N19" i="10"/>
  <c r="K19" i="10"/>
  <c r="H19" i="10"/>
  <c r="E19" i="10"/>
  <c r="AC18" i="10"/>
  <c r="Z18" i="10"/>
  <c r="W18" i="10"/>
  <c r="T18" i="10"/>
  <c r="Q18" i="10"/>
  <c r="N18" i="10"/>
  <c r="K18" i="10"/>
  <c r="H18" i="10"/>
  <c r="E18" i="10"/>
  <c r="AC17" i="10"/>
  <c r="BA17" i="10" s="1"/>
  <c r="Z17" i="10"/>
  <c r="W17" i="10"/>
  <c r="T17" i="10"/>
  <c r="Q17" i="10"/>
  <c r="N17" i="10"/>
  <c r="K17" i="10"/>
  <c r="H17" i="10"/>
  <c r="E17" i="10"/>
  <c r="AC16" i="10"/>
  <c r="Z16" i="10"/>
  <c r="W16" i="10"/>
  <c r="T16" i="10"/>
  <c r="Q16" i="10"/>
  <c r="N16" i="10"/>
  <c r="K16" i="10"/>
  <c r="H16" i="10"/>
  <c r="E16" i="10"/>
  <c r="AC15" i="10"/>
  <c r="Z15" i="10"/>
  <c r="W15" i="10"/>
  <c r="T15" i="10"/>
  <c r="Q15" i="10"/>
  <c r="N15" i="10"/>
  <c r="K15" i="10"/>
  <c r="H15" i="10"/>
  <c r="E15" i="10"/>
  <c r="AC14" i="10"/>
  <c r="Z14" i="10"/>
  <c r="W14" i="10"/>
  <c r="T14" i="10"/>
  <c r="Q14" i="10"/>
  <c r="N14" i="10"/>
  <c r="K14" i="10"/>
  <c r="H14" i="10"/>
  <c r="E14" i="10"/>
  <c r="AC13" i="10"/>
  <c r="BA13" i="10" s="1"/>
  <c r="Z13" i="10"/>
  <c r="W13" i="10"/>
  <c r="T13" i="10"/>
  <c r="Q13" i="10"/>
  <c r="N13" i="10"/>
  <c r="K13" i="10"/>
  <c r="H13" i="10"/>
  <c r="E13" i="10"/>
  <c r="AC12" i="10"/>
  <c r="Z12" i="10"/>
  <c r="W12" i="10"/>
  <c r="T12" i="10"/>
  <c r="Q12" i="10"/>
  <c r="N12" i="10"/>
  <c r="K12" i="10"/>
  <c r="H12" i="10"/>
  <c r="E12" i="10"/>
  <c r="AC11" i="10"/>
  <c r="Z11" i="10"/>
  <c r="W11" i="10"/>
  <c r="T11" i="10"/>
  <c r="Q11" i="10"/>
  <c r="N11" i="10"/>
  <c r="K11" i="10"/>
  <c r="H11" i="10"/>
  <c r="E11" i="10"/>
  <c r="AC10" i="10"/>
  <c r="Z10" i="10"/>
  <c r="W10" i="10"/>
  <c r="T10" i="10"/>
  <c r="Q10" i="10"/>
  <c r="N10" i="10"/>
  <c r="K10" i="10"/>
  <c r="H10" i="10"/>
  <c r="E10" i="10"/>
  <c r="AC9" i="10"/>
  <c r="BA9" i="10" s="1"/>
  <c r="Z9" i="10"/>
  <c r="W9" i="10"/>
  <c r="T9" i="10"/>
  <c r="Q9" i="10"/>
  <c r="N9" i="10"/>
  <c r="K9" i="10"/>
  <c r="H9" i="10"/>
  <c r="E9" i="10"/>
  <c r="AC8" i="10"/>
  <c r="Z8" i="10"/>
  <c r="W8" i="10"/>
  <c r="T8" i="10"/>
  <c r="Q8" i="10"/>
  <c r="N8" i="10"/>
  <c r="K8" i="10"/>
  <c r="H8" i="10"/>
  <c r="E8" i="10"/>
  <c r="AC7" i="10"/>
  <c r="Z7" i="10"/>
  <c r="W7" i="10"/>
  <c r="T7" i="10"/>
  <c r="Q7" i="10"/>
  <c r="N7" i="10"/>
  <c r="K7" i="10"/>
  <c r="H7" i="10"/>
  <c r="E7" i="10"/>
  <c r="AC6" i="10"/>
  <c r="Z6" i="10"/>
  <c r="W6" i="10"/>
  <c r="T6" i="10"/>
  <c r="Q6" i="10"/>
  <c r="N6" i="10"/>
  <c r="K6" i="10"/>
  <c r="H6" i="10"/>
  <c r="E6" i="10"/>
  <c r="AC5" i="10"/>
  <c r="BA5" i="10" s="1"/>
  <c r="Z5" i="10"/>
  <c r="W5" i="10"/>
  <c r="T5" i="10"/>
  <c r="Q5" i="10"/>
  <c r="N5" i="10"/>
  <c r="K5" i="10"/>
  <c r="H5" i="10"/>
  <c r="E5" i="10"/>
  <c r="AI267" i="40" l="1"/>
  <c r="Y270" i="40"/>
  <c r="V219" i="40"/>
  <c r="S235" i="40"/>
  <c r="U235" i="40" s="1"/>
  <c r="V120" i="40"/>
  <c r="V129" i="40"/>
  <c r="V192" i="40"/>
  <c r="V20" i="40"/>
  <c r="V228" i="40"/>
  <c r="V156" i="40"/>
  <c r="S231" i="40"/>
  <c r="U231" i="40" s="1"/>
  <c r="V102" i="40"/>
  <c r="V38" i="40"/>
  <c r="V138" i="40"/>
  <c r="S230" i="40"/>
  <c r="U230" i="40" s="1"/>
  <c r="V201" i="40"/>
  <c r="S234" i="40"/>
  <c r="U234" i="40" s="1"/>
  <c r="V183" i="40"/>
  <c r="U229" i="40"/>
  <c r="P237" i="40"/>
  <c r="R237" i="40"/>
  <c r="BA10" i="10"/>
  <c r="BA14" i="10"/>
  <c r="BA28" i="10"/>
  <c r="BA32" i="10"/>
  <c r="BA36" i="10"/>
  <c r="BA40" i="10"/>
  <c r="BA44" i="10"/>
  <c r="BA54" i="10"/>
  <c r="BA58" i="10"/>
  <c r="BA62" i="10"/>
  <c r="BA66" i="10"/>
  <c r="BA76" i="10"/>
  <c r="BA80" i="10"/>
  <c r="BA84" i="10"/>
  <c r="BA85" i="10"/>
  <c r="BA89" i="10"/>
  <c r="BA99" i="10"/>
  <c r="BA103" i="10"/>
  <c r="BA107" i="10"/>
  <c r="BA111" i="10"/>
  <c r="BA125" i="10"/>
  <c r="BA151" i="10"/>
  <c r="BA173" i="10"/>
  <c r="BA177" i="10"/>
  <c r="BA191" i="10"/>
  <c r="BA203" i="10"/>
  <c r="BA235" i="10"/>
  <c r="BA243" i="10"/>
  <c r="BA247" i="10"/>
  <c r="BA251" i="10"/>
  <c r="BA283" i="10"/>
  <c r="BA295" i="10"/>
  <c r="BA317" i="10"/>
  <c r="BA327" i="10"/>
  <c r="BA335" i="10"/>
  <c r="BA357" i="10"/>
  <c r="BA361" i="10"/>
  <c r="BA375" i="10"/>
  <c r="BA379" i="10"/>
  <c r="BA423" i="10"/>
  <c r="BA435" i="10"/>
  <c r="BA453" i="10"/>
  <c r="BA457" i="10"/>
  <c r="BA475" i="10"/>
  <c r="BA493" i="10"/>
  <c r="BA497" i="10"/>
  <c r="BA511" i="10"/>
  <c r="BA519" i="10"/>
  <c r="BA527" i="10"/>
  <c r="BA541" i="10"/>
  <c r="BA545" i="10"/>
  <c r="BA549" i="10"/>
  <c r="BA559" i="10"/>
  <c r="BA563" i="10"/>
  <c r="BA567" i="10"/>
  <c r="BA571" i="10"/>
  <c r="BA7" i="10"/>
  <c r="BA11" i="10"/>
  <c r="BA15" i="10"/>
  <c r="BA19" i="10"/>
  <c r="BA29" i="10"/>
  <c r="BA33" i="10"/>
  <c r="BA37" i="10"/>
  <c r="BA41" i="10"/>
  <c r="BA51" i="10"/>
  <c r="BA55" i="10"/>
  <c r="BA59" i="10"/>
  <c r="BA63" i="10"/>
  <c r="BA67" i="10"/>
  <c r="BA77" i="10"/>
  <c r="BA81" i="10"/>
  <c r="BA86" i="10"/>
  <c r="BA90" i="10"/>
  <c r="BA100" i="10"/>
  <c r="BA104" i="10"/>
  <c r="BA108" i="10"/>
  <c r="BA112" i="10"/>
  <c r="BA122" i="10"/>
  <c r="BA126" i="10"/>
  <c r="BA130" i="10"/>
  <c r="BA134" i="10"/>
  <c r="BA144" i="10"/>
  <c r="BA148" i="10"/>
  <c r="BA152" i="10"/>
  <c r="BA156" i="10"/>
  <c r="BA166" i="10"/>
  <c r="BA170" i="10"/>
  <c r="BA174" i="10"/>
  <c r="BA178" i="10"/>
  <c r="BA182" i="10"/>
  <c r="BA192" i="10"/>
  <c r="BA196" i="10"/>
  <c r="BA200" i="10"/>
  <c r="BA204" i="10"/>
  <c r="BA214" i="10"/>
  <c r="BA218" i="10"/>
  <c r="BA222" i="10"/>
  <c r="BA226" i="10"/>
  <c r="BA236" i="10"/>
  <c r="BA240" i="10"/>
  <c r="BA244" i="10"/>
  <c r="BA248" i="10"/>
  <c r="BA258" i="10"/>
  <c r="BA262" i="10"/>
  <c r="BA266" i="10"/>
  <c r="BA270" i="10"/>
  <c r="BA274" i="10"/>
  <c r="BA284" i="10"/>
  <c r="BA288" i="10"/>
  <c r="BA292" i="10"/>
  <c r="BA296" i="10"/>
  <c r="BA306" i="10"/>
  <c r="BA310" i="10"/>
  <c r="BA314" i="10"/>
  <c r="BA318" i="10"/>
  <c r="BA328" i="10"/>
  <c r="BA332" i="10"/>
  <c r="BA336" i="10"/>
  <c r="BA340" i="10"/>
  <c r="BA350" i="10"/>
  <c r="BA354" i="10"/>
  <c r="BA358" i="10"/>
  <c r="BA362" i="10"/>
  <c r="BA366" i="10"/>
  <c r="BA376" i="10"/>
  <c r="BA380" i="10"/>
  <c r="BA384" i="10"/>
  <c r="BA388" i="10"/>
  <c r="BA398" i="10"/>
  <c r="BA402" i="10"/>
  <c r="BA406" i="10"/>
  <c r="BA410" i="10"/>
  <c r="BA420" i="10"/>
  <c r="BA424" i="10"/>
  <c r="BA428" i="10"/>
  <c r="BA432" i="10"/>
  <c r="BA442" i="10"/>
  <c r="BA446" i="10"/>
  <c r="BA450" i="10"/>
  <c r="BA454" i="10"/>
  <c r="BA458" i="10"/>
  <c r="BA468" i="10"/>
  <c r="BA472" i="10"/>
  <c r="BA476" i="10"/>
  <c r="BA480" i="10"/>
  <c r="BA490" i="10"/>
  <c r="BA494" i="10"/>
  <c r="BA498" i="10"/>
  <c r="BA502" i="10"/>
  <c r="BA512" i="10"/>
  <c r="BA516" i="10"/>
  <c r="BA520" i="10"/>
  <c r="BA524" i="10"/>
  <c r="BA534" i="10"/>
  <c r="BA538" i="10"/>
  <c r="BA542" i="10"/>
  <c r="BA546" i="10"/>
  <c r="BA550" i="10"/>
  <c r="BA560" i="10"/>
  <c r="BA564" i="10"/>
  <c r="BA568" i="10"/>
  <c r="BA572" i="10"/>
  <c r="BA110" i="10"/>
  <c r="BA238" i="10"/>
  <c r="BA260" i="10"/>
  <c r="BA6" i="10"/>
  <c r="BA22" i="10" s="1"/>
  <c r="BA18" i="10"/>
  <c r="BA121" i="10"/>
  <c r="BA137" i="10" s="1"/>
  <c r="BA129" i="10"/>
  <c r="BA133" i="10"/>
  <c r="BA143" i="10"/>
  <c r="BA147" i="10"/>
  <c r="BA155" i="10"/>
  <c r="BA159" i="10"/>
  <c r="BA169" i="10"/>
  <c r="BA181" i="10"/>
  <c r="BA195" i="10"/>
  <c r="BA199" i="10"/>
  <c r="BA213" i="10"/>
  <c r="BA217" i="10"/>
  <c r="BA221" i="10"/>
  <c r="BA225" i="10"/>
  <c r="BA239" i="10"/>
  <c r="BA261" i="10"/>
  <c r="BA265" i="10"/>
  <c r="BA269" i="10"/>
  <c r="BA273" i="10"/>
  <c r="BA287" i="10"/>
  <c r="BA291" i="10"/>
  <c r="BA305" i="10"/>
  <c r="BA321" i="10" s="1"/>
  <c r="BA309" i="10"/>
  <c r="BA313" i="10"/>
  <c r="BA331" i="10"/>
  <c r="BA339" i="10"/>
  <c r="BA343" i="10"/>
  <c r="BA353" i="10"/>
  <c r="BA365" i="10"/>
  <c r="BA383" i="10"/>
  <c r="BA387" i="10"/>
  <c r="BA397" i="10"/>
  <c r="BA401" i="10"/>
  <c r="BA405" i="10"/>
  <c r="BA409" i="10"/>
  <c r="BA419" i="10"/>
  <c r="BA427" i="10"/>
  <c r="BA431" i="10"/>
  <c r="BA445" i="10"/>
  <c r="BA449" i="10"/>
  <c r="BA467" i="10"/>
  <c r="BA471" i="10"/>
  <c r="BA479" i="10"/>
  <c r="BA489" i="10"/>
  <c r="BA501" i="10"/>
  <c r="BA515" i="10"/>
  <c r="BA523" i="10"/>
  <c r="BA537" i="10"/>
  <c r="BA8" i="10"/>
  <c r="BA12" i="10"/>
  <c r="BA16" i="10"/>
  <c r="BA20" i="10"/>
  <c r="BA30" i="10"/>
  <c r="BA34" i="10"/>
  <c r="BA38" i="10"/>
  <c r="BA42" i="10"/>
  <c r="BA52" i="10"/>
  <c r="BA56" i="10"/>
  <c r="BA60" i="10"/>
  <c r="BA64" i="10"/>
  <c r="BA74" i="10"/>
  <c r="BA78" i="10"/>
  <c r="BA82" i="10"/>
  <c r="BA87" i="10"/>
  <c r="BA97" i="10"/>
  <c r="BA101" i="10"/>
  <c r="BA105" i="10"/>
  <c r="BA109" i="10"/>
  <c r="BA113" i="10"/>
  <c r="BA123" i="10"/>
  <c r="BA127" i="10"/>
  <c r="BA131" i="10"/>
  <c r="BA135" i="10"/>
  <c r="BA145" i="10"/>
  <c r="BA149" i="10"/>
  <c r="BA153" i="10"/>
  <c r="BA157" i="10"/>
  <c r="BA167" i="10"/>
  <c r="BA171" i="10"/>
  <c r="BA175" i="10"/>
  <c r="BA179" i="10"/>
  <c r="BA189" i="10"/>
  <c r="BA193" i="10"/>
  <c r="BA197" i="10"/>
  <c r="BA201" i="10"/>
  <c r="BA205" i="10"/>
  <c r="BA215" i="10"/>
  <c r="BA219" i="10"/>
  <c r="BA223" i="10"/>
  <c r="BA227" i="10"/>
  <c r="BA237" i="10"/>
  <c r="BA241" i="10"/>
  <c r="BA245" i="10"/>
  <c r="BA249" i="10"/>
  <c r="BA259" i="10"/>
  <c r="BA263" i="10"/>
  <c r="BA267" i="10"/>
  <c r="BA271" i="10"/>
  <c r="BA281" i="10"/>
  <c r="BA285" i="10"/>
  <c r="BA289" i="10"/>
  <c r="BA293" i="10"/>
  <c r="BA297" i="10"/>
  <c r="BA307" i="10"/>
  <c r="BA311" i="10"/>
  <c r="BA315" i="10"/>
  <c r="BA319" i="10"/>
  <c r="BA329" i="10"/>
  <c r="BA333" i="10"/>
  <c r="BA337" i="10"/>
  <c r="BA341" i="10"/>
  <c r="BA351" i="10"/>
  <c r="BA355" i="10"/>
  <c r="BA359" i="10"/>
  <c r="BA363" i="10"/>
  <c r="BA373" i="10"/>
  <c r="BA377" i="10"/>
  <c r="BA381" i="10"/>
  <c r="BA385" i="10"/>
  <c r="BA389" i="10"/>
  <c r="BA399" i="10"/>
  <c r="BA413" i="10" s="1"/>
  <c r="BA403" i="10"/>
  <c r="BA407" i="10"/>
  <c r="BA411" i="10"/>
  <c r="BA421" i="10"/>
  <c r="BA425" i="10"/>
  <c r="BA429" i="10"/>
  <c r="BA433" i="10"/>
  <c r="BA443" i="10"/>
  <c r="BA447" i="10"/>
  <c r="BA451" i="10"/>
  <c r="BA455" i="10"/>
  <c r="BA465" i="10"/>
  <c r="BA469" i="10"/>
  <c r="BA473" i="10"/>
  <c r="BA477" i="10"/>
  <c r="BA481" i="10"/>
  <c r="BA491" i="10"/>
  <c r="BA505" i="10" s="1"/>
  <c r="BA495" i="10"/>
  <c r="BA499" i="10"/>
  <c r="BA503" i="10"/>
  <c r="BA513" i="10"/>
  <c r="BA517" i="10"/>
  <c r="BA521" i="10"/>
  <c r="BA525" i="10"/>
  <c r="BA535" i="10"/>
  <c r="BA539" i="10"/>
  <c r="BA543" i="10"/>
  <c r="BA547" i="10"/>
  <c r="BA557" i="10"/>
  <c r="BA574" i="10" s="1"/>
  <c r="BA561" i="10"/>
  <c r="BA565" i="10"/>
  <c r="BA569" i="10"/>
  <c r="BA573" i="10"/>
  <c r="R30" i="11"/>
  <c r="M10" i="38"/>
  <c r="M8" i="38"/>
  <c r="M6" i="38"/>
  <c r="K275" i="10"/>
  <c r="M13" i="38"/>
  <c r="H574" i="10"/>
  <c r="M11" i="38"/>
  <c r="M12" i="38"/>
  <c r="M9" i="38"/>
  <c r="M7" i="38"/>
  <c r="R59" i="11"/>
  <c r="R164" i="11"/>
  <c r="R224" i="11"/>
  <c r="R329" i="11"/>
  <c r="H13" i="38"/>
  <c r="D13" i="38"/>
  <c r="O12" i="38"/>
  <c r="K12" i="38"/>
  <c r="O10" i="38"/>
  <c r="K10" i="38"/>
  <c r="G10" i="38"/>
  <c r="Q9" i="38"/>
  <c r="I9" i="38"/>
  <c r="E9" i="38"/>
  <c r="O8" i="38"/>
  <c r="K8" i="38"/>
  <c r="G8" i="38"/>
  <c r="Q7" i="38"/>
  <c r="I7" i="38"/>
  <c r="E7" i="38"/>
  <c r="O6" i="38"/>
  <c r="K6" i="38"/>
  <c r="G6" i="38"/>
  <c r="G13" i="38"/>
  <c r="I12" i="38"/>
  <c r="R270" i="11"/>
  <c r="O13" i="38"/>
  <c r="K13" i="38"/>
  <c r="I11" i="38"/>
  <c r="E11" i="38"/>
  <c r="Q13" i="38"/>
  <c r="F12" i="38"/>
  <c r="P11" i="38"/>
  <c r="L11" i="38"/>
  <c r="G11" i="38"/>
  <c r="R299" i="11"/>
  <c r="R359" i="11"/>
  <c r="I13" i="38"/>
  <c r="E13" i="38"/>
  <c r="G12" i="38"/>
  <c r="Q11" i="38"/>
  <c r="R195" i="11"/>
  <c r="R149" i="11"/>
  <c r="Q12" i="38"/>
  <c r="Q8" i="38"/>
  <c r="I8" i="38"/>
  <c r="E8" i="38"/>
  <c r="O7" i="38"/>
  <c r="K7" i="38"/>
  <c r="G7" i="38"/>
  <c r="Q6" i="38"/>
  <c r="I6" i="38"/>
  <c r="E6" i="38"/>
  <c r="R5" i="19"/>
  <c r="R9" i="20"/>
  <c r="R7" i="21"/>
  <c r="R5" i="23"/>
  <c r="R7" i="25"/>
  <c r="R12" i="26"/>
  <c r="R5" i="27"/>
  <c r="R9" i="28"/>
  <c r="R11" i="32"/>
  <c r="R9" i="32"/>
  <c r="R285" i="11"/>
  <c r="P13" i="38"/>
  <c r="H12" i="38"/>
  <c r="R5" i="31"/>
  <c r="R7" i="33"/>
  <c r="L14" i="35"/>
  <c r="R5" i="35"/>
  <c r="R11" i="36"/>
  <c r="R9" i="36"/>
  <c r="J11" i="38"/>
  <c r="N13" i="38"/>
  <c r="H11" i="38"/>
  <c r="D10" i="38"/>
  <c r="J12" i="38"/>
  <c r="L13" i="38"/>
  <c r="L12" i="38"/>
  <c r="R12" i="22"/>
  <c r="R9" i="24"/>
  <c r="R12" i="30"/>
  <c r="F13" i="38"/>
  <c r="D12" i="38"/>
  <c r="Q10" i="38"/>
  <c r="I10" i="38"/>
  <c r="E10" i="38"/>
  <c r="O9" i="38"/>
  <c r="K9" i="38"/>
  <c r="G9" i="38"/>
  <c r="P8" i="38"/>
  <c r="L8" i="38"/>
  <c r="H8" i="38"/>
  <c r="D8" i="38"/>
  <c r="N7" i="38"/>
  <c r="J7" i="38"/>
  <c r="F7" i="38"/>
  <c r="P6" i="38"/>
  <c r="L6" i="38"/>
  <c r="H6" i="38"/>
  <c r="D6" i="38"/>
  <c r="N8" i="38"/>
  <c r="J8" i="38"/>
  <c r="F8" i="38"/>
  <c r="P7" i="38"/>
  <c r="L7" i="38"/>
  <c r="H7" i="38"/>
  <c r="D7" i="38"/>
  <c r="N6" i="38"/>
  <c r="J6" i="38"/>
  <c r="F6" i="38"/>
  <c r="R10" i="19"/>
  <c r="D11" i="38"/>
  <c r="D9" i="38"/>
  <c r="R10" i="23"/>
  <c r="R8" i="23"/>
  <c r="R6" i="24"/>
  <c r="R13" i="27"/>
  <c r="R10" i="27"/>
  <c r="R8" i="27"/>
  <c r="R13" i="31"/>
  <c r="R10" i="31"/>
  <c r="R8" i="31"/>
  <c r="R6" i="32"/>
  <c r="R13" i="35"/>
  <c r="R10" i="35"/>
  <c r="R8" i="35"/>
  <c r="R6" i="36"/>
  <c r="P12" i="38"/>
  <c r="R11" i="20"/>
  <c r="N12" i="38"/>
  <c r="E12" i="38"/>
  <c r="O11" i="38"/>
  <c r="K11" i="38"/>
  <c r="N10" i="38"/>
  <c r="J10" i="38"/>
  <c r="F10" i="38"/>
  <c r="P9" i="38"/>
  <c r="L9" i="38"/>
  <c r="H9" i="38"/>
  <c r="N11" i="38"/>
  <c r="F11" i="38"/>
  <c r="P10" i="38"/>
  <c r="L10" i="38"/>
  <c r="H10" i="38"/>
  <c r="N9" i="38"/>
  <c r="J9" i="38"/>
  <c r="F9" i="38"/>
  <c r="J13" i="38"/>
  <c r="R6" i="20"/>
  <c r="R6" i="28"/>
  <c r="R12" i="34"/>
  <c r="R240" i="11"/>
  <c r="R300" i="11"/>
  <c r="R15" i="11"/>
  <c r="R45" i="11"/>
  <c r="R75" i="11"/>
  <c r="R150" i="11"/>
  <c r="R269" i="11"/>
  <c r="R284" i="11"/>
  <c r="R344" i="11"/>
  <c r="R360" i="11"/>
  <c r="R7" i="36"/>
  <c r="R12" i="37"/>
  <c r="R105" i="11"/>
  <c r="R255" i="11"/>
  <c r="R315" i="11"/>
  <c r="R345" i="11"/>
  <c r="R375" i="11"/>
  <c r="R254" i="11"/>
  <c r="R314" i="11"/>
  <c r="R374" i="11"/>
  <c r="R13" i="23"/>
  <c r="R11" i="24"/>
  <c r="R11" i="28"/>
  <c r="L14" i="28"/>
  <c r="R7" i="29"/>
  <c r="R180" i="11"/>
  <c r="R210" i="11"/>
  <c r="R330" i="11"/>
  <c r="R13" i="13"/>
  <c r="R11" i="13"/>
  <c r="R10" i="13"/>
  <c r="R9" i="13"/>
  <c r="R8" i="13"/>
  <c r="R6" i="13"/>
  <c r="R13" i="15"/>
  <c r="R11" i="15"/>
  <c r="R10" i="15"/>
  <c r="R9" i="15"/>
  <c r="R8" i="15"/>
  <c r="R6" i="15"/>
  <c r="R5" i="15"/>
  <c r="R12" i="16"/>
  <c r="R5" i="16"/>
  <c r="R12" i="17"/>
  <c r="R12" i="18"/>
  <c r="R5" i="18"/>
  <c r="R7" i="34"/>
  <c r="R12" i="35"/>
  <c r="R13" i="36"/>
  <c r="R10" i="36"/>
  <c r="R8" i="36"/>
  <c r="R5" i="36"/>
  <c r="R11" i="37"/>
  <c r="R9" i="37"/>
  <c r="R7" i="37"/>
  <c r="R6" i="37"/>
  <c r="R9" i="18"/>
  <c r="R6" i="18"/>
  <c r="R13" i="19"/>
  <c r="R12" i="20"/>
  <c r="R13" i="21"/>
  <c r="R5" i="21"/>
  <c r="R9" i="22"/>
  <c r="R6" i="22"/>
  <c r="L14" i="24"/>
  <c r="R13" i="25"/>
  <c r="R10" i="25"/>
  <c r="R8" i="25"/>
  <c r="R5" i="25"/>
  <c r="R11" i="26"/>
  <c r="R9" i="26"/>
  <c r="R6" i="26"/>
  <c r="R7" i="27"/>
  <c r="R12" i="28"/>
  <c r="R13" i="29"/>
  <c r="R10" i="29"/>
  <c r="R8" i="29"/>
  <c r="R5" i="29"/>
  <c r="R11" i="30"/>
  <c r="R9" i="30"/>
  <c r="R6" i="30"/>
  <c r="R7" i="31"/>
  <c r="R12" i="32"/>
  <c r="R13" i="33"/>
  <c r="R10" i="33"/>
  <c r="R8" i="33"/>
  <c r="R5" i="33"/>
  <c r="R11" i="34"/>
  <c r="R9" i="34"/>
  <c r="R6" i="34"/>
  <c r="R7" i="35"/>
  <c r="R12" i="36"/>
  <c r="R13" i="37"/>
  <c r="R10" i="37"/>
  <c r="R8" i="37"/>
  <c r="R5" i="37"/>
  <c r="R8" i="19"/>
  <c r="R10" i="21"/>
  <c r="R8" i="21"/>
  <c r="R11" i="22"/>
  <c r="R7" i="23"/>
  <c r="R12" i="24"/>
  <c r="R7" i="13"/>
  <c r="R5" i="13"/>
  <c r="R12" i="15"/>
  <c r="R13" i="16"/>
  <c r="R10" i="16"/>
  <c r="R7" i="16"/>
  <c r="R11" i="17"/>
  <c r="R9" i="17"/>
  <c r="R6" i="17"/>
  <c r="R6" i="19"/>
  <c r="R7" i="20"/>
  <c r="R12" i="21"/>
  <c r="R13" i="22"/>
  <c r="R10" i="22"/>
  <c r="R8" i="22"/>
  <c r="R5" i="22"/>
  <c r="R11" i="23"/>
  <c r="R9" i="23"/>
  <c r="R6" i="23"/>
  <c r="R7" i="24"/>
  <c r="R12" i="25"/>
  <c r="R13" i="26"/>
  <c r="R10" i="26"/>
  <c r="R8" i="26"/>
  <c r="R5" i="26"/>
  <c r="R11" i="27"/>
  <c r="R9" i="27"/>
  <c r="R6" i="27"/>
  <c r="R7" i="28"/>
  <c r="R12" i="29"/>
  <c r="R13" i="30"/>
  <c r="R10" i="30"/>
  <c r="R8" i="30"/>
  <c r="R5" i="30"/>
  <c r="R11" i="31"/>
  <c r="R9" i="31"/>
  <c r="R6" i="31"/>
  <c r="R7" i="32"/>
  <c r="R12" i="33"/>
  <c r="R13" i="34"/>
  <c r="R10" i="34"/>
  <c r="R8" i="34"/>
  <c r="R5" i="34"/>
  <c r="R11" i="35"/>
  <c r="R9" i="35"/>
  <c r="R6" i="35"/>
  <c r="R12" i="13"/>
  <c r="R7" i="15"/>
  <c r="L15" i="15"/>
  <c r="R11" i="16"/>
  <c r="R6" i="16"/>
  <c r="R13" i="17"/>
  <c r="R10" i="17"/>
  <c r="R8" i="17"/>
  <c r="R7" i="17"/>
  <c r="R5" i="17"/>
  <c r="R10" i="18"/>
  <c r="R7" i="18"/>
  <c r="R12" i="19"/>
  <c r="R13" i="20"/>
  <c r="R10" i="20"/>
  <c r="R8" i="20"/>
  <c r="R5" i="20"/>
  <c r="R11" i="21"/>
  <c r="R9" i="21"/>
  <c r="R6" i="21"/>
  <c r="R7" i="22"/>
  <c r="R12" i="23"/>
  <c r="R13" i="24"/>
  <c r="R10" i="24"/>
  <c r="R8" i="24"/>
  <c r="R5" i="24"/>
  <c r="R11" i="25"/>
  <c r="R9" i="25"/>
  <c r="R6" i="25"/>
  <c r="R7" i="26"/>
  <c r="R12" i="27"/>
  <c r="R13" i="28"/>
  <c r="R10" i="28"/>
  <c r="R8" i="28"/>
  <c r="R5" i="28"/>
  <c r="R11" i="29"/>
  <c r="R9" i="29"/>
  <c r="R6" i="29"/>
  <c r="R7" i="30"/>
  <c r="R12" i="31"/>
  <c r="R13" i="32"/>
  <c r="R10" i="32"/>
  <c r="R8" i="32"/>
  <c r="R5" i="32"/>
  <c r="R11" i="33"/>
  <c r="R9" i="33"/>
  <c r="R6" i="33"/>
  <c r="I14" i="36"/>
  <c r="R8" i="16"/>
  <c r="R11" i="18"/>
  <c r="R8" i="18"/>
  <c r="R11" i="19"/>
  <c r="R9" i="19"/>
  <c r="R7" i="19"/>
  <c r="R13" i="18"/>
  <c r="R9" i="16"/>
  <c r="R60" i="11"/>
  <c r="M14" i="13"/>
  <c r="I14" i="13"/>
  <c r="E14" i="13"/>
  <c r="R239" i="11"/>
  <c r="R225" i="11"/>
  <c r="R179" i="11"/>
  <c r="E14" i="35"/>
  <c r="Q14" i="36"/>
  <c r="M14" i="36"/>
  <c r="E14" i="36"/>
  <c r="Q14" i="37"/>
  <c r="D14" i="20"/>
  <c r="L14" i="23"/>
  <c r="L14" i="25"/>
  <c r="L14" i="26"/>
  <c r="L14" i="27"/>
  <c r="L14" i="29"/>
  <c r="L14" i="30"/>
  <c r="L14" i="33"/>
  <c r="P14" i="22"/>
  <c r="L14" i="17"/>
  <c r="D14" i="17"/>
  <c r="R209" i="11"/>
  <c r="R194" i="11"/>
  <c r="R165" i="11"/>
  <c r="R135" i="11"/>
  <c r="R120" i="11"/>
  <c r="R90" i="11"/>
  <c r="R74" i="11"/>
  <c r="R134" i="11"/>
  <c r="R119" i="11"/>
  <c r="R104" i="11"/>
  <c r="R89" i="11"/>
  <c r="R44" i="11"/>
  <c r="R29" i="11"/>
  <c r="L14" i="13"/>
  <c r="D14" i="19"/>
  <c r="P14" i="20"/>
  <c r="H14" i="20"/>
  <c r="P14" i="21"/>
  <c r="H14" i="21"/>
  <c r="D14" i="21"/>
  <c r="H14" i="22"/>
  <c r="D14" i="22"/>
  <c r="P14" i="23"/>
  <c r="H14" i="23"/>
  <c r="D14" i="23"/>
  <c r="P14" i="24"/>
  <c r="H14" i="24"/>
  <c r="D14" i="24"/>
  <c r="P14" i="25"/>
  <c r="H14" i="25"/>
  <c r="D14" i="25"/>
  <c r="P14" i="26"/>
  <c r="H14" i="26"/>
  <c r="D14" i="26"/>
  <c r="P14" i="27"/>
  <c r="H14" i="27"/>
  <c r="D14" i="27"/>
  <c r="P14" i="28"/>
  <c r="H14" i="28"/>
  <c r="D14" i="28"/>
  <c r="P14" i="29"/>
  <c r="H14" i="29"/>
  <c r="D14" i="29"/>
  <c r="P14" i="30"/>
  <c r="H14" i="30"/>
  <c r="D14" i="30"/>
  <c r="P14" i="33"/>
  <c r="H14" i="33"/>
  <c r="D14" i="33"/>
  <c r="P14" i="35"/>
  <c r="H14" i="35"/>
  <c r="D14" i="35"/>
  <c r="P14" i="36"/>
  <c r="L14" i="36"/>
  <c r="H14" i="36"/>
  <c r="D14" i="36"/>
  <c r="L14" i="19"/>
  <c r="F14" i="29"/>
  <c r="N14" i="33"/>
  <c r="J14" i="35"/>
  <c r="N14" i="36"/>
  <c r="N14" i="37"/>
  <c r="P14" i="19"/>
  <c r="L14" i="20"/>
  <c r="L14" i="21"/>
  <c r="L14" i="22"/>
  <c r="D14" i="18"/>
  <c r="K14" i="37"/>
  <c r="N14" i="14"/>
  <c r="G14" i="37"/>
  <c r="K14" i="25"/>
  <c r="O14" i="31"/>
  <c r="P14" i="13"/>
  <c r="P14" i="18"/>
  <c r="H14" i="19"/>
  <c r="K14" i="23"/>
  <c r="K14" i="27"/>
  <c r="K14" i="17"/>
  <c r="K14" i="29"/>
  <c r="G14" i="30"/>
  <c r="O14" i="37"/>
  <c r="F14" i="13"/>
  <c r="N14" i="17"/>
  <c r="F14" i="18"/>
  <c r="N14" i="19"/>
  <c r="N14" i="20"/>
  <c r="F14" i="20"/>
  <c r="F14" i="21"/>
  <c r="N14" i="22"/>
  <c r="J14" i="22"/>
  <c r="F14" i="23"/>
  <c r="N14" i="24"/>
  <c r="J14" i="24"/>
  <c r="F14" i="25"/>
  <c r="N14" i="26"/>
  <c r="J14" i="26"/>
  <c r="F14" i="27"/>
  <c r="N14" i="28"/>
  <c r="J14" i="28"/>
  <c r="N14" i="29"/>
  <c r="J14" i="29"/>
  <c r="N14" i="30"/>
  <c r="J14" i="31"/>
  <c r="J14" i="32"/>
  <c r="F14" i="33"/>
  <c r="J14" i="34"/>
  <c r="N14" i="35"/>
  <c r="F14" i="35"/>
  <c r="J14" i="36"/>
  <c r="F14" i="36"/>
  <c r="F14" i="37"/>
  <c r="F14" i="15"/>
  <c r="K14" i="14"/>
  <c r="L14" i="15"/>
  <c r="H14" i="17"/>
  <c r="Q14" i="14"/>
  <c r="F14" i="28"/>
  <c r="M14" i="14"/>
  <c r="J14" i="37"/>
  <c r="N14" i="15"/>
  <c r="F14" i="17"/>
  <c r="N14" i="18"/>
  <c r="J14" i="19"/>
  <c r="J14" i="21"/>
  <c r="F14" i="22"/>
  <c r="N14" i="23"/>
  <c r="F14" i="24"/>
  <c r="N14" i="25"/>
  <c r="J14" i="25"/>
  <c r="F14" i="26"/>
  <c r="N14" i="27"/>
  <c r="J14" i="27"/>
  <c r="O14" i="28"/>
  <c r="K14" i="28"/>
  <c r="O14" i="29"/>
  <c r="O14" i="30"/>
  <c r="K14" i="30"/>
  <c r="K15" i="31"/>
  <c r="G14" i="31"/>
  <c r="O14" i="32"/>
  <c r="K14" i="32"/>
  <c r="G14" i="32"/>
  <c r="K14" i="33"/>
  <c r="G14" i="33"/>
  <c r="O14" i="34"/>
  <c r="K14" i="34"/>
  <c r="G14" i="34"/>
  <c r="O14" i="36"/>
  <c r="K14" i="36"/>
  <c r="G14" i="36"/>
  <c r="O14" i="14"/>
  <c r="O14" i="13"/>
  <c r="K14" i="13"/>
  <c r="G14" i="16"/>
  <c r="O14" i="19"/>
  <c r="K14" i="19"/>
  <c r="K14" i="20"/>
  <c r="O14" i="21"/>
  <c r="O14" i="22"/>
  <c r="K14" i="22"/>
  <c r="O14" i="23"/>
  <c r="O14" i="24"/>
  <c r="O14" i="25"/>
  <c r="O14" i="26"/>
  <c r="K14" i="26"/>
  <c r="O14" i="27"/>
  <c r="N15" i="34"/>
  <c r="N14" i="34"/>
  <c r="O14" i="15"/>
  <c r="K14" i="16"/>
  <c r="F14" i="14"/>
  <c r="J14" i="13"/>
  <c r="J14" i="15"/>
  <c r="N14" i="16"/>
  <c r="F15" i="16"/>
  <c r="J15" i="18"/>
  <c r="F14" i="19"/>
  <c r="J14" i="20"/>
  <c r="N14" i="21"/>
  <c r="J15" i="23"/>
  <c r="N15" i="27"/>
  <c r="N14" i="31"/>
  <c r="F14" i="31"/>
  <c r="N14" i="32"/>
  <c r="F14" i="32"/>
  <c r="J14" i="33"/>
  <c r="F14" i="34"/>
  <c r="K14" i="18"/>
  <c r="O14" i="20"/>
  <c r="O15" i="21"/>
  <c r="K15" i="24"/>
  <c r="G14" i="25"/>
  <c r="G14" i="26"/>
  <c r="G14" i="27"/>
  <c r="G14" i="28"/>
  <c r="O14" i="33"/>
  <c r="O15" i="35"/>
  <c r="K14" i="31"/>
  <c r="J14" i="23"/>
  <c r="K14" i="15"/>
  <c r="G14" i="17"/>
  <c r="G14" i="21"/>
  <c r="G14" i="22"/>
  <c r="G14" i="23"/>
  <c r="G14" i="24"/>
  <c r="O15" i="28"/>
  <c r="G14" i="29"/>
  <c r="K14" i="24"/>
  <c r="J14" i="18"/>
  <c r="F14" i="16"/>
  <c r="H14" i="15"/>
  <c r="L15" i="19"/>
  <c r="L15" i="25"/>
  <c r="D15" i="27"/>
  <c r="P15" i="29"/>
  <c r="L15" i="32"/>
  <c r="P15" i="36"/>
  <c r="I14" i="16"/>
  <c r="J14" i="14"/>
  <c r="N14" i="13"/>
  <c r="J14" i="16"/>
  <c r="J14" i="17"/>
  <c r="N15" i="18"/>
  <c r="F15" i="18"/>
  <c r="J15" i="21"/>
  <c r="F15" i="21"/>
  <c r="N15" i="23"/>
  <c r="F15" i="23"/>
  <c r="J15" i="27"/>
  <c r="F15" i="27"/>
  <c r="N15" i="30"/>
  <c r="J15" i="34"/>
  <c r="F15" i="34"/>
  <c r="G14" i="13"/>
  <c r="G14" i="15"/>
  <c r="O14" i="16"/>
  <c r="O14" i="17"/>
  <c r="O14" i="18"/>
  <c r="G14" i="18"/>
  <c r="G15" i="19"/>
  <c r="G14" i="20"/>
  <c r="O15" i="24"/>
  <c r="G15" i="24"/>
  <c r="K15" i="28"/>
  <c r="G15" i="28"/>
  <c r="O15" i="31"/>
  <c r="G15" i="31"/>
  <c r="K15" i="35"/>
  <c r="G15" i="35"/>
  <c r="P15" i="13"/>
  <c r="L15" i="13"/>
  <c r="H15" i="13"/>
  <c r="P15" i="19"/>
  <c r="D15" i="19"/>
  <c r="H15" i="22"/>
  <c r="D15" i="23"/>
  <c r="P15" i="25"/>
  <c r="H15" i="25"/>
  <c r="L15" i="29"/>
  <c r="H15" i="29"/>
  <c r="D15" i="31"/>
  <c r="P15" i="32"/>
  <c r="H15" i="32"/>
  <c r="D15" i="35"/>
  <c r="L15" i="36"/>
  <c r="H15" i="36"/>
  <c r="M14" i="16"/>
  <c r="E14" i="16"/>
  <c r="I14" i="14"/>
  <c r="M15" i="13"/>
  <c r="I15" i="16"/>
  <c r="Q15" i="17"/>
  <c r="E15" i="17"/>
  <c r="E15" i="18"/>
  <c r="I15" i="21"/>
  <c r="Q15" i="23"/>
  <c r="E15" i="25"/>
  <c r="I14" i="26"/>
  <c r="E15" i="27"/>
  <c r="E15" i="29"/>
  <c r="M14" i="30"/>
  <c r="I14" i="30"/>
  <c r="Q15" i="32"/>
  <c r="I14" i="32"/>
  <c r="I15" i="34"/>
  <c r="I15" i="35"/>
  <c r="I14" i="37"/>
  <c r="G14" i="19"/>
  <c r="H14" i="13"/>
  <c r="D14" i="13"/>
  <c r="P14" i="15"/>
  <c r="H15" i="15"/>
  <c r="D14" i="15"/>
  <c r="P14" i="16"/>
  <c r="L14" i="16"/>
  <c r="H15" i="16"/>
  <c r="D15" i="16"/>
  <c r="P14" i="17"/>
  <c r="L15" i="17"/>
  <c r="H15" i="17"/>
  <c r="D15" i="17"/>
  <c r="L14" i="18"/>
  <c r="P15" i="18"/>
  <c r="L15" i="18"/>
  <c r="H15" i="18"/>
  <c r="D15" i="18"/>
  <c r="H15" i="19"/>
  <c r="P15" i="20"/>
  <c r="L15" i="20"/>
  <c r="H15" i="20"/>
  <c r="D15" i="20"/>
  <c r="P15" i="21"/>
  <c r="L15" i="21"/>
  <c r="H15" i="21"/>
  <c r="D15" i="21"/>
  <c r="P15" i="22"/>
  <c r="L15" i="22"/>
  <c r="D15" i="22"/>
  <c r="P15" i="23"/>
  <c r="L15" i="23"/>
  <c r="H15" i="23"/>
  <c r="P15" i="24"/>
  <c r="L15" i="24"/>
  <c r="H15" i="24"/>
  <c r="D15" i="24"/>
  <c r="D15" i="25"/>
  <c r="P15" i="26"/>
  <c r="L15" i="26"/>
  <c r="H15" i="26"/>
  <c r="D15" i="26"/>
  <c r="P15" i="27"/>
  <c r="L15" i="27"/>
  <c r="H15" i="27"/>
  <c r="P15" i="28"/>
  <c r="L15" i="28"/>
  <c r="H15" i="28"/>
  <c r="D15" i="28"/>
  <c r="D15" i="29"/>
  <c r="P15" i="30"/>
  <c r="L15" i="30"/>
  <c r="H15" i="30"/>
  <c r="D15" i="30"/>
  <c r="P15" i="33"/>
  <c r="L15" i="33"/>
  <c r="H15" i="33"/>
  <c r="D15" i="33"/>
  <c r="P15" i="35"/>
  <c r="L15" i="35"/>
  <c r="H15" i="35"/>
  <c r="D15" i="36"/>
  <c r="I15" i="13"/>
  <c r="M15" i="15"/>
  <c r="Q15" i="16"/>
  <c r="E15" i="16"/>
  <c r="M15" i="17"/>
  <c r="I15" i="18"/>
  <c r="M15" i="23"/>
  <c r="M14" i="26"/>
  <c r="Q15" i="27"/>
  <c r="Q15" i="29"/>
  <c r="M15" i="29"/>
  <c r="E15" i="30"/>
  <c r="E15" i="32"/>
  <c r="M15" i="34"/>
  <c r="Q15" i="35"/>
  <c r="E15" i="35"/>
  <c r="E15" i="36"/>
  <c r="M15" i="37"/>
  <c r="M14" i="17"/>
  <c r="N15" i="13"/>
  <c r="J15" i="13"/>
  <c r="F15" i="13"/>
  <c r="N15" i="15"/>
  <c r="J15" i="15"/>
  <c r="F15" i="15"/>
  <c r="N15" i="16"/>
  <c r="N15" i="17"/>
  <c r="J15" i="17"/>
  <c r="F15" i="17"/>
  <c r="N15" i="19"/>
  <c r="J15" i="19"/>
  <c r="F15" i="19"/>
  <c r="N15" i="20"/>
  <c r="J15" i="20"/>
  <c r="F15" i="20"/>
  <c r="N15" i="21"/>
  <c r="N15" i="22"/>
  <c r="J15" i="22"/>
  <c r="F15" i="22"/>
  <c r="N15" i="24"/>
  <c r="J15" i="24"/>
  <c r="F15" i="24"/>
  <c r="N15" i="25"/>
  <c r="J15" i="25"/>
  <c r="F15" i="25"/>
  <c r="N15" i="26"/>
  <c r="J15" i="26"/>
  <c r="F15" i="26"/>
  <c r="N15" i="28"/>
  <c r="J15" i="28"/>
  <c r="F15" i="28"/>
  <c r="N15" i="29"/>
  <c r="J15" i="29"/>
  <c r="F15" i="29"/>
  <c r="F15" i="30"/>
  <c r="N15" i="31"/>
  <c r="J15" i="31"/>
  <c r="F15" i="31"/>
  <c r="N15" i="32"/>
  <c r="J15" i="32"/>
  <c r="F15" i="32"/>
  <c r="N15" i="33"/>
  <c r="J15" i="33"/>
  <c r="F15" i="33"/>
  <c r="N15" i="35"/>
  <c r="J15" i="35"/>
  <c r="F15" i="35"/>
  <c r="N15" i="36"/>
  <c r="J15" i="36"/>
  <c r="F15" i="36"/>
  <c r="N15" i="37"/>
  <c r="J15" i="37"/>
  <c r="F15" i="37"/>
  <c r="D15" i="15"/>
  <c r="L15" i="16"/>
  <c r="Q15" i="13"/>
  <c r="E15" i="13"/>
  <c r="I15" i="15"/>
  <c r="M15" i="16"/>
  <c r="I15" i="17"/>
  <c r="M15" i="18"/>
  <c r="E15" i="21"/>
  <c r="E15" i="23"/>
  <c r="I15" i="25"/>
  <c r="Q14" i="26"/>
  <c r="E14" i="26"/>
  <c r="I15" i="27"/>
  <c r="I15" i="29"/>
  <c r="Q14" i="30"/>
  <c r="M15" i="32"/>
  <c r="I15" i="33"/>
  <c r="M15" i="35"/>
  <c r="Q15" i="36"/>
  <c r="I15" i="36"/>
  <c r="Q15" i="37"/>
  <c r="E15" i="37"/>
  <c r="Q14" i="32"/>
  <c r="E14" i="30"/>
  <c r="Q14" i="17"/>
  <c r="Q14" i="16"/>
  <c r="O15" i="13"/>
  <c r="K15" i="13"/>
  <c r="G15" i="13"/>
  <c r="O15" i="15"/>
  <c r="K15" i="15"/>
  <c r="G15" i="15"/>
  <c r="O15" i="16"/>
  <c r="K15" i="16"/>
  <c r="O15" i="17"/>
  <c r="K15" i="17"/>
  <c r="G15" i="17"/>
  <c r="O15" i="18"/>
  <c r="K15" i="18"/>
  <c r="G15" i="18"/>
  <c r="O15" i="19"/>
  <c r="K15" i="19"/>
  <c r="O15" i="20"/>
  <c r="K15" i="20"/>
  <c r="G15" i="20"/>
  <c r="G15" i="21"/>
  <c r="O15" i="22"/>
  <c r="K15" i="22"/>
  <c r="G15" i="22"/>
  <c r="O15" i="23"/>
  <c r="K15" i="23"/>
  <c r="G15" i="23"/>
  <c r="O15" i="25"/>
  <c r="K15" i="25"/>
  <c r="G15" i="25"/>
  <c r="O15" i="26"/>
  <c r="K15" i="26"/>
  <c r="G15" i="26"/>
  <c r="O15" i="27"/>
  <c r="K15" i="27"/>
  <c r="G15" i="27"/>
  <c r="O15" i="29"/>
  <c r="K15" i="29"/>
  <c r="G15" i="29"/>
  <c r="O15" i="30"/>
  <c r="K15" i="30"/>
  <c r="G15" i="30"/>
  <c r="O15" i="32"/>
  <c r="K15" i="32"/>
  <c r="G15" i="32"/>
  <c r="O15" i="33"/>
  <c r="K15" i="33"/>
  <c r="G15" i="33"/>
  <c r="O15" i="34"/>
  <c r="K15" i="34"/>
  <c r="G15" i="34"/>
  <c r="O15" i="36"/>
  <c r="K15" i="36"/>
  <c r="G15" i="36"/>
  <c r="O15" i="37"/>
  <c r="K15" i="37"/>
  <c r="G15" i="37"/>
  <c r="P15" i="16"/>
  <c r="I15" i="14"/>
  <c r="Q14" i="15"/>
  <c r="Q14" i="18"/>
  <c r="I15" i="19"/>
  <c r="M14" i="19"/>
  <c r="E14" i="19"/>
  <c r="I14" i="20"/>
  <c r="M14" i="21"/>
  <c r="Q14" i="22"/>
  <c r="E14" i="22"/>
  <c r="I14" i="23"/>
  <c r="E14" i="24"/>
  <c r="M14" i="25"/>
  <c r="M14" i="27"/>
  <c r="M14" i="28"/>
  <c r="E14" i="28"/>
  <c r="Q14" i="31"/>
  <c r="E14" i="31"/>
  <c r="Q14" i="33"/>
  <c r="E14" i="33"/>
  <c r="Q14" i="34"/>
  <c r="E14" i="34"/>
  <c r="M14" i="37"/>
  <c r="Q14" i="35"/>
  <c r="M14" i="32"/>
  <c r="E14" i="17"/>
  <c r="I14" i="17"/>
  <c r="P15" i="14"/>
  <c r="L15" i="14"/>
  <c r="H15" i="14"/>
  <c r="D15" i="14"/>
  <c r="P14" i="31"/>
  <c r="L14" i="31"/>
  <c r="H14" i="31"/>
  <c r="D14" i="31"/>
  <c r="P14" i="32"/>
  <c r="L14" i="32"/>
  <c r="H14" i="32"/>
  <c r="D14" i="32"/>
  <c r="P14" i="34"/>
  <c r="L14" i="34"/>
  <c r="H14" i="34"/>
  <c r="D14" i="34"/>
  <c r="P14" i="37"/>
  <c r="H14" i="37"/>
  <c r="D14" i="37"/>
  <c r="D15" i="34"/>
  <c r="D15" i="13"/>
  <c r="P15" i="37"/>
  <c r="L15" i="37"/>
  <c r="H15" i="37"/>
  <c r="Q15" i="34"/>
  <c r="E15" i="34"/>
  <c r="Q15" i="30"/>
  <c r="M15" i="30"/>
  <c r="M15" i="27"/>
  <c r="I15" i="23"/>
  <c r="Q15" i="18"/>
  <c r="P15" i="17"/>
  <c r="P15" i="15"/>
  <c r="E15" i="14"/>
  <c r="E14" i="15"/>
  <c r="M14" i="18"/>
  <c r="Q14" i="19"/>
  <c r="Q14" i="20"/>
  <c r="E14" i="20"/>
  <c r="Q14" i="21"/>
  <c r="E14" i="21"/>
  <c r="M14" i="22"/>
  <c r="Q14" i="23"/>
  <c r="E14" i="23"/>
  <c r="I14" i="24"/>
  <c r="Q14" i="25"/>
  <c r="I14" i="27"/>
  <c r="Q14" i="28"/>
  <c r="M14" i="31"/>
  <c r="M14" i="33"/>
  <c r="M14" i="34"/>
  <c r="Q15" i="33"/>
  <c r="I15" i="30"/>
  <c r="M15" i="26"/>
  <c r="I15" i="26"/>
  <c r="Q15" i="22"/>
  <c r="M15" i="22"/>
  <c r="Q15" i="20"/>
  <c r="I15" i="20"/>
  <c r="Q15" i="15"/>
  <c r="E15" i="15"/>
  <c r="E14" i="37"/>
  <c r="I14" i="35"/>
  <c r="E14" i="32"/>
  <c r="H14" i="18"/>
  <c r="D14" i="16"/>
  <c r="H14" i="16"/>
  <c r="N15" i="14"/>
  <c r="J15" i="14"/>
  <c r="F15" i="14"/>
  <c r="J15" i="16"/>
  <c r="F14" i="30"/>
  <c r="D15" i="32"/>
  <c r="M15" i="36"/>
  <c r="I15" i="32"/>
  <c r="P15" i="31"/>
  <c r="L15" i="31"/>
  <c r="H15" i="31"/>
  <c r="Q15" i="25"/>
  <c r="M15" i="25"/>
  <c r="E15" i="22"/>
  <c r="Q15" i="19"/>
  <c r="M15" i="19"/>
  <c r="Q14" i="13"/>
  <c r="M14" i="15"/>
  <c r="E14" i="18"/>
  <c r="M14" i="20"/>
  <c r="I14" i="21"/>
  <c r="I14" i="22"/>
  <c r="M14" i="23"/>
  <c r="Q14" i="24"/>
  <c r="M14" i="24"/>
  <c r="E14" i="25"/>
  <c r="I14" i="25"/>
  <c r="Q14" i="27"/>
  <c r="E14" i="27"/>
  <c r="I14" i="28"/>
  <c r="I14" i="31"/>
  <c r="I14" i="33"/>
  <c r="I14" i="34"/>
  <c r="I15" i="37"/>
  <c r="M15" i="33"/>
  <c r="E15" i="33"/>
  <c r="Q15" i="26"/>
  <c r="E15" i="26"/>
  <c r="M15" i="20"/>
  <c r="E15" i="20"/>
  <c r="M14" i="35"/>
  <c r="O15" i="14"/>
  <c r="K15" i="14"/>
  <c r="G15" i="14"/>
  <c r="G15" i="16"/>
  <c r="K15" i="21"/>
  <c r="O14" i="35"/>
  <c r="K14" i="35"/>
  <c r="G14" i="35"/>
  <c r="D15" i="37"/>
  <c r="P15" i="34"/>
  <c r="L15" i="34"/>
  <c r="H15" i="34"/>
  <c r="Q15" i="31"/>
  <c r="M15" i="31"/>
  <c r="I15" i="31"/>
  <c r="E15" i="31"/>
  <c r="Q15" i="28"/>
  <c r="M15" i="28"/>
  <c r="I15" i="28"/>
  <c r="E15" i="28"/>
  <c r="Q15" i="24"/>
  <c r="M15" i="24"/>
  <c r="I15" i="24"/>
  <c r="E15" i="24"/>
  <c r="Q15" i="21"/>
  <c r="M15" i="21"/>
  <c r="E15" i="19"/>
  <c r="M15" i="14"/>
  <c r="Q15" i="14"/>
  <c r="I14" i="15"/>
  <c r="I14" i="18"/>
  <c r="I14" i="19"/>
  <c r="K14" i="21"/>
  <c r="I15" i="22"/>
  <c r="J14" i="30"/>
  <c r="J15" i="30"/>
  <c r="L14" i="37"/>
  <c r="E14" i="29"/>
  <c r="I14" i="29"/>
  <c r="M14" i="29"/>
  <c r="Q14" i="29"/>
  <c r="R13" i="14"/>
  <c r="R8" i="14"/>
  <c r="R6" i="14"/>
  <c r="R12" i="14"/>
  <c r="R11" i="14"/>
  <c r="R10" i="14"/>
  <c r="R9" i="14"/>
  <c r="R7" i="14"/>
  <c r="R5" i="14"/>
  <c r="G14" i="14"/>
  <c r="E14" i="14"/>
  <c r="D14" i="14"/>
  <c r="H14" i="14"/>
  <c r="L14" i="14"/>
  <c r="P14" i="14"/>
  <c r="R14" i="11"/>
  <c r="W551" i="10"/>
  <c r="H22" i="10"/>
  <c r="Q298" i="10"/>
  <c r="AC298" i="10"/>
  <c r="K459" i="10"/>
  <c r="W459" i="10"/>
  <c r="E574" i="10"/>
  <c r="Q574" i="10"/>
  <c r="N344" i="10"/>
  <c r="Z344" i="10"/>
  <c r="H344" i="10"/>
  <c r="T344" i="10"/>
  <c r="N482" i="10"/>
  <c r="Z482" i="10"/>
  <c r="H482" i="10"/>
  <c r="T482" i="10"/>
  <c r="H206" i="10"/>
  <c r="T206" i="10"/>
  <c r="N229" i="10"/>
  <c r="Z229" i="10"/>
  <c r="H229" i="10"/>
  <c r="T229" i="10"/>
  <c r="N275" i="10"/>
  <c r="Z275" i="10"/>
  <c r="H298" i="10"/>
  <c r="T298" i="10"/>
  <c r="K551" i="10"/>
  <c r="AC574" i="10"/>
  <c r="E298" i="10"/>
  <c r="K321" i="10"/>
  <c r="W321" i="10"/>
  <c r="E22" i="10"/>
  <c r="Q22" i="10"/>
  <c r="AC22" i="10"/>
  <c r="N68" i="10"/>
  <c r="Z68" i="10"/>
  <c r="N114" i="10"/>
  <c r="Z114" i="10"/>
  <c r="H114" i="10"/>
  <c r="T114" i="10"/>
  <c r="N160" i="10"/>
  <c r="Z160" i="10"/>
  <c r="H160" i="10"/>
  <c r="T160" i="10"/>
  <c r="E367" i="10"/>
  <c r="Q367" i="10"/>
  <c r="AC367" i="10"/>
  <c r="K390" i="10"/>
  <c r="W390" i="10"/>
  <c r="E413" i="10"/>
  <c r="Q413" i="10"/>
  <c r="AC413" i="10"/>
  <c r="E505" i="10"/>
  <c r="Q505" i="10"/>
  <c r="AC505" i="10"/>
  <c r="K68" i="10"/>
  <c r="W68" i="10"/>
  <c r="E91" i="10"/>
  <c r="Q91" i="10"/>
  <c r="AC91" i="10"/>
  <c r="K114" i="10"/>
  <c r="W114" i="10"/>
  <c r="E137" i="10"/>
  <c r="Q137" i="10"/>
  <c r="AC137" i="10"/>
  <c r="K160" i="10"/>
  <c r="W160" i="10"/>
  <c r="E183" i="10"/>
  <c r="Q183" i="10"/>
  <c r="AC183" i="10"/>
  <c r="K206" i="10"/>
  <c r="W206" i="10"/>
  <c r="E229" i="10"/>
  <c r="Q229" i="10"/>
  <c r="AC229" i="10"/>
  <c r="K252" i="10"/>
  <c r="W252" i="10"/>
  <c r="H390" i="10"/>
  <c r="T390" i="10"/>
  <c r="N413" i="10"/>
  <c r="Z413" i="10"/>
  <c r="H413" i="10"/>
  <c r="T413" i="10"/>
  <c r="N551" i="10"/>
  <c r="Z551" i="10"/>
  <c r="H551" i="10"/>
  <c r="T551" i="10"/>
  <c r="T574" i="10"/>
  <c r="K45" i="10"/>
  <c r="W45" i="10"/>
  <c r="E275" i="10"/>
  <c r="Q275" i="10"/>
  <c r="AC275" i="10"/>
  <c r="W275" i="10"/>
  <c r="N321" i="10"/>
  <c r="Z321" i="10"/>
  <c r="H321" i="10"/>
  <c r="T321" i="10"/>
  <c r="E344" i="10"/>
  <c r="Q344" i="10"/>
  <c r="AC344" i="10"/>
  <c r="K436" i="10"/>
  <c r="W436" i="10"/>
  <c r="N459" i="10"/>
  <c r="Z459" i="10"/>
  <c r="H459" i="10"/>
  <c r="T459" i="10"/>
  <c r="E482" i="10"/>
  <c r="Q482" i="10"/>
  <c r="AC482" i="10"/>
  <c r="K528" i="10"/>
  <c r="W528" i="10"/>
  <c r="N22" i="10"/>
  <c r="Z22" i="10"/>
  <c r="E45" i="10"/>
  <c r="Q45" i="10"/>
  <c r="AC45" i="10"/>
  <c r="H68" i="10"/>
  <c r="T68" i="10"/>
  <c r="N91" i="10"/>
  <c r="Z91" i="10"/>
  <c r="H91" i="10"/>
  <c r="T91" i="10"/>
  <c r="N137" i="10"/>
  <c r="Z137" i="10"/>
  <c r="H137" i="10"/>
  <c r="T137" i="10"/>
  <c r="N183" i="10"/>
  <c r="Z183" i="10"/>
  <c r="H183" i="10"/>
  <c r="T183" i="10"/>
  <c r="E206" i="10"/>
  <c r="Q206" i="10"/>
  <c r="AC206" i="10"/>
  <c r="K229" i="10"/>
  <c r="W229" i="10"/>
  <c r="E252" i="10"/>
  <c r="Q252" i="10"/>
  <c r="AC252" i="10"/>
  <c r="N298" i="10"/>
  <c r="Z298" i="10"/>
  <c r="K344" i="10"/>
  <c r="W344" i="10"/>
  <c r="N367" i="10"/>
  <c r="Z367" i="10"/>
  <c r="H367" i="10"/>
  <c r="T367" i="10"/>
  <c r="E390" i="10"/>
  <c r="Q390" i="10"/>
  <c r="AC390" i="10"/>
  <c r="K413" i="10"/>
  <c r="W413" i="10"/>
  <c r="E436" i="10"/>
  <c r="Q436" i="10"/>
  <c r="AC436" i="10"/>
  <c r="K482" i="10"/>
  <c r="W482" i="10"/>
  <c r="N505" i="10"/>
  <c r="Z505" i="10"/>
  <c r="H505" i="10"/>
  <c r="T505" i="10"/>
  <c r="E528" i="10"/>
  <c r="Q528" i="10"/>
  <c r="AC528" i="10"/>
  <c r="N574" i="10"/>
  <c r="Z574" i="10"/>
  <c r="W22" i="10"/>
  <c r="N45" i="10"/>
  <c r="Z45" i="10"/>
  <c r="H45" i="10"/>
  <c r="T45" i="10"/>
  <c r="E68" i="10"/>
  <c r="Q68" i="10"/>
  <c r="AC68" i="10"/>
  <c r="K91" i="10"/>
  <c r="W91" i="10"/>
  <c r="E114" i="10"/>
  <c r="Q114" i="10"/>
  <c r="AC114" i="10"/>
  <c r="K137" i="10"/>
  <c r="W137" i="10"/>
  <c r="E160" i="10"/>
  <c r="Q160" i="10"/>
  <c r="AC160" i="10"/>
  <c r="K183" i="10"/>
  <c r="W183" i="10"/>
  <c r="N206" i="10"/>
  <c r="Z206" i="10"/>
  <c r="N252" i="10"/>
  <c r="Z252" i="10"/>
  <c r="H252" i="10"/>
  <c r="T252" i="10"/>
  <c r="H275" i="10"/>
  <c r="T275" i="10"/>
  <c r="K298" i="10"/>
  <c r="W298" i="10"/>
  <c r="E321" i="10"/>
  <c r="Q321" i="10"/>
  <c r="AC321" i="10"/>
  <c r="K367" i="10"/>
  <c r="W367" i="10"/>
  <c r="N390" i="10"/>
  <c r="Z390" i="10"/>
  <c r="N436" i="10"/>
  <c r="Z436" i="10"/>
  <c r="H436" i="10"/>
  <c r="T436" i="10"/>
  <c r="E459" i="10"/>
  <c r="Q459" i="10"/>
  <c r="AC459" i="10"/>
  <c r="K505" i="10"/>
  <c r="W505" i="10"/>
  <c r="N528" i="10"/>
  <c r="Z528" i="10"/>
  <c r="H528" i="10"/>
  <c r="T528" i="10"/>
  <c r="E551" i="10"/>
  <c r="Q551" i="10"/>
  <c r="AC551" i="10"/>
  <c r="K574" i="10"/>
  <c r="W574" i="10"/>
  <c r="T22" i="10"/>
  <c r="K22" i="10"/>
  <c r="AI268" i="40" l="1"/>
  <c r="AI269" i="40"/>
  <c r="AK267" i="40"/>
  <c r="S237" i="40"/>
  <c r="U237" i="40"/>
  <c r="BA206" i="10"/>
  <c r="BA367" i="10"/>
  <c r="BA482" i="10"/>
  <c r="BA91" i="10"/>
  <c r="BA275" i="10"/>
  <c r="BA298" i="10"/>
  <c r="BA160" i="10"/>
  <c r="BA459" i="10"/>
  <c r="BA68" i="10"/>
  <c r="BA45" i="10"/>
  <c r="BA114" i="10"/>
  <c r="BA229" i="10"/>
  <c r="BA528" i="10"/>
  <c r="BA252" i="10"/>
  <c r="BA390" i="10"/>
  <c r="BA436" i="10"/>
  <c r="BA551" i="10"/>
  <c r="BA183" i="10"/>
  <c r="BA344" i="10"/>
  <c r="M15" i="38"/>
  <c r="L15" i="38"/>
  <c r="G15" i="38"/>
  <c r="A11" i="38"/>
  <c r="A7" i="38"/>
  <c r="P15" i="38"/>
  <c r="A10" i="38"/>
  <c r="A13" i="38"/>
  <c r="R15" i="15"/>
  <c r="E15" i="38"/>
  <c r="D15" i="38"/>
  <c r="A8" i="38"/>
  <c r="A12" i="38"/>
  <c r="J15" i="38"/>
  <c r="F15" i="38"/>
  <c r="O15" i="38"/>
  <c r="R15" i="14"/>
  <c r="A6" i="38"/>
  <c r="I15" i="38"/>
  <c r="H15" i="38"/>
  <c r="A9" i="38"/>
  <c r="Q15" i="38"/>
  <c r="K15" i="38"/>
  <c r="N15" i="38"/>
  <c r="R14" i="36"/>
  <c r="R14" i="26"/>
  <c r="R14" i="29"/>
  <c r="R14" i="27"/>
  <c r="R15" i="29"/>
  <c r="R15" i="18"/>
  <c r="R14" i="33"/>
  <c r="R14" i="20"/>
  <c r="R14" i="17"/>
  <c r="R15" i="30"/>
  <c r="R14" i="23"/>
  <c r="R14" i="31"/>
  <c r="R14" i="16"/>
  <c r="R14" i="37"/>
  <c r="R14" i="28"/>
  <c r="R15" i="27"/>
  <c r="R15" i="17"/>
  <c r="R15" i="35"/>
  <c r="R15" i="36"/>
  <c r="R15" i="13"/>
  <c r="R15" i="19"/>
  <c r="R14" i="18"/>
  <c r="R14" i="25"/>
  <c r="R15" i="22"/>
  <c r="R15" i="21"/>
  <c r="R15" i="26"/>
  <c r="R14" i="22"/>
  <c r="R14" i="34"/>
  <c r="R15" i="16"/>
  <c r="R15" i="23"/>
  <c r="R15" i="24"/>
  <c r="R15" i="28"/>
  <c r="R15" i="20"/>
  <c r="R15" i="33"/>
  <c r="R15" i="25"/>
  <c r="R14" i="30"/>
  <c r="R14" i="24"/>
  <c r="R14" i="13"/>
  <c r="R14" i="15"/>
  <c r="R14" i="19"/>
  <c r="R14" i="32"/>
  <c r="R14" i="35"/>
  <c r="R14" i="21"/>
  <c r="R15" i="37"/>
  <c r="R15" i="34"/>
  <c r="R15" i="32"/>
  <c r="R15" i="31"/>
  <c r="R14" i="14"/>
  <c r="A15" i="38" l="1"/>
</calcChain>
</file>

<file path=xl/sharedStrings.xml><?xml version="1.0" encoding="utf-8"?>
<sst xmlns="http://schemas.openxmlformats.org/spreadsheetml/2006/main" count="5410" uniqueCount="256">
  <si>
    <t>x</t>
  </si>
  <si>
    <t>Vegetatie</t>
  </si>
  <si>
    <t>Nederlandse naam</t>
  </si>
  <si>
    <t>Latijnse naam</t>
  </si>
  <si>
    <t>Aantal S.E.</t>
  </si>
  <si>
    <t>Smalle waterpest</t>
  </si>
  <si>
    <t>Grof hoornblad</t>
  </si>
  <si>
    <t>puntkroos</t>
  </si>
  <si>
    <t>schede fontijnkruid</t>
  </si>
  <si>
    <t>Gevonden gewicht in gram</t>
  </si>
  <si>
    <t>Totaal gewicht in gram</t>
  </si>
  <si>
    <t>Gemiddeld aantal S.E.</t>
  </si>
  <si>
    <t>Potamogeton pectinatus</t>
  </si>
  <si>
    <t>Elodea nuttalli</t>
  </si>
  <si>
    <t>Gewoon sterrekroos</t>
  </si>
  <si>
    <t>Gekroest fontijnkruid</t>
  </si>
  <si>
    <t>Haarfontijnkruid</t>
  </si>
  <si>
    <t>Gewoon kranswier</t>
  </si>
  <si>
    <t>Chara vulgaris</t>
  </si>
  <si>
    <t>Ch, vul, var. Longibracteata</t>
  </si>
  <si>
    <t>Potamogeton trichoides</t>
  </si>
  <si>
    <t>Callitriche platycarpa</t>
  </si>
  <si>
    <t>Potamogeton crispus</t>
  </si>
  <si>
    <t>Persicaria amphibia</t>
  </si>
  <si>
    <t>Sprirodela polyrhiza</t>
  </si>
  <si>
    <t>veelwortelig kroos</t>
  </si>
  <si>
    <t>Flab/draadalg</t>
  </si>
  <si>
    <t>meerdere soorten</t>
  </si>
  <si>
    <t>Lemna trisulca</t>
  </si>
  <si>
    <t>Ceratophyllum demersum</t>
  </si>
  <si>
    <t>veenwortel</t>
  </si>
  <si>
    <t>Liesgras</t>
  </si>
  <si>
    <t>Glyceria maxima</t>
  </si>
  <si>
    <t>klein kroos</t>
  </si>
  <si>
    <t>Lemna minor</t>
  </si>
  <si>
    <t>waternetje</t>
  </si>
  <si>
    <t>Zannichellia palustris</t>
  </si>
  <si>
    <t>Hydrodictyon reticulatum</t>
  </si>
  <si>
    <t>Meeting 1 (week 23)</t>
  </si>
  <si>
    <t>Meeting 2 (week 24)</t>
  </si>
  <si>
    <t>Meeting 4 (week 26)</t>
  </si>
  <si>
    <t>Meeting 3 (week 25)</t>
  </si>
  <si>
    <t>Meeting 5 (week 27)</t>
  </si>
  <si>
    <t>Meeting 6 (week 28)</t>
  </si>
  <si>
    <t>Meeting 7 (week 29)</t>
  </si>
  <si>
    <t>Meeting 8 (week 30)</t>
  </si>
  <si>
    <t>Meeting 9 (week 31)</t>
  </si>
  <si>
    <t>Meeting 10 (week 32)</t>
  </si>
  <si>
    <t>Meeting 11 (week 33)</t>
  </si>
  <si>
    <t>Meeting 12 (week 34)</t>
  </si>
  <si>
    <t>Meeting 13 (week 35)</t>
  </si>
  <si>
    <t>punt 1</t>
  </si>
  <si>
    <t>Punt 2</t>
  </si>
  <si>
    <t>Punt 3</t>
  </si>
  <si>
    <t>Punt 4</t>
  </si>
  <si>
    <t>Punt 5</t>
  </si>
  <si>
    <t>Punt 6</t>
  </si>
  <si>
    <t>Punt 7</t>
  </si>
  <si>
    <t>Punt 8</t>
  </si>
  <si>
    <t>Punt 9</t>
  </si>
  <si>
    <t>Punt 10</t>
  </si>
  <si>
    <t>Punt 11</t>
  </si>
  <si>
    <t>Punt 12</t>
  </si>
  <si>
    <t>Punt 13</t>
  </si>
  <si>
    <t>Punt 14</t>
  </si>
  <si>
    <t>Punt 15</t>
  </si>
  <si>
    <t>Punt 16</t>
  </si>
  <si>
    <t>Punt 17</t>
  </si>
  <si>
    <t>Punt 18</t>
  </si>
  <si>
    <t>Punt 19</t>
  </si>
  <si>
    <t xml:space="preserve">Punt 20 </t>
  </si>
  <si>
    <t>Punt 21</t>
  </si>
  <si>
    <t>Punt 22</t>
  </si>
  <si>
    <t>Punt 23</t>
  </si>
  <si>
    <t>Punt 24</t>
  </si>
  <si>
    <t>Punt 25</t>
  </si>
  <si>
    <t>veel SW</t>
  </si>
  <si>
    <t>Heel veel GH 2.97 kg incl hark</t>
  </si>
  <si>
    <t>veel HF</t>
  </si>
  <si>
    <t>allen steen en algblooei op</t>
  </si>
  <si>
    <t xml:space="preserve">  </t>
  </si>
  <si>
    <t>zooi 600</t>
  </si>
  <si>
    <t>avk 1 takje &lt;1 gram</t>
  </si>
  <si>
    <t>zooi 60</t>
  </si>
  <si>
    <t>zooi 500</t>
  </si>
  <si>
    <t>32 darmwier</t>
  </si>
  <si>
    <t>rest 340</t>
  </si>
  <si>
    <t>zicht oever</t>
  </si>
  <si>
    <t>gewoon kb veel oud</t>
  </si>
  <si>
    <t>bultkroos + kk+ vwk</t>
  </si>
  <si>
    <t>zicht haarfontijn + kk+ vwk</t>
  </si>
  <si>
    <t>veelwortelig kroos en kleinkroos</t>
  </si>
  <si>
    <t>100% begroeiing</t>
  </si>
  <si>
    <t>mengeling 650</t>
  </si>
  <si>
    <t>100% bk +kk+ vwk</t>
  </si>
  <si>
    <t>bultkroos + kk+ vwk+ pk</t>
  </si>
  <si>
    <t>Aantal soorten</t>
  </si>
  <si>
    <t>totaal gewicht in gram</t>
  </si>
  <si>
    <t>Punt 1</t>
  </si>
  <si>
    <t>Gewicht in gram</t>
  </si>
  <si>
    <t>Metingen</t>
  </si>
  <si>
    <t xml:space="preserve"> 01 (week 23)</t>
  </si>
  <si>
    <t>02 (week 24)</t>
  </si>
  <si>
    <t>03 (week 25)</t>
  </si>
  <si>
    <t>Gewoon kransblad</t>
  </si>
  <si>
    <t>Meeting 9 (week 34)</t>
  </si>
  <si>
    <t>Meeting 10 (week 35)</t>
  </si>
  <si>
    <t>Meeting 11 (week 36)</t>
  </si>
  <si>
    <t>tot</t>
  </si>
  <si>
    <t>Totale groei (in gram)</t>
  </si>
  <si>
    <t>meerdere soorten alg</t>
  </si>
  <si>
    <t>Tot gram 1</t>
  </si>
  <si>
    <t>Tot gram 2</t>
  </si>
  <si>
    <t>Tot gram 3</t>
  </si>
  <si>
    <t>Tot gram 4</t>
  </si>
  <si>
    <t>Tot gram 5</t>
  </si>
  <si>
    <t>Tot gram 6</t>
  </si>
  <si>
    <t>Tot gram 7</t>
  </si>
  <si>
    <t>Tot gram 8</t>
  </si>
  <si>
    <t>Tot gram 9</t>
  </si>
  <si>
    <t>Tot gram 10</t>
  </si>
  <si>
    <t>Tot gram 11</t>
  </si>
  <si>
    <t>Tot gram 12</t>
  </si>
  <si>
    <t>Tot gram 13</t>
  </si>
  <si>
    <t>Tot gram 14</t>
  </si>
  <si>
    <t>Tot gram 15</t>
  </si>
  <si>
    <t>Tot gram 16</t>
  </si>
  <si>
    <t>Tot gram 17</t>
  </si>
  <si>
    <t>Tot gram 18</t>
  </si>
  <si>
    <t>Tot gram 19</t>
  </si>
  <si>
    <t>Tot gram 20</t>
  </si>
  <si>
    <t>Tot gram 21</t>
  </si>
  <si>
    <t>Tot gram 22</t>
  </si>
  <si>
    <t>Tot gram 23</t>
  </si>
  <si>
    <t>Tot gram 24</t>
  </si>
  <si>
    <t>Tot gram 25</t>
  </si>
  <si>
    <t>coordinaten</t>
  </si>
  <si>
    <t>Drogestofgehaltes,</t>
  </si>
  <si>
    <t>Soort</t>
  </si>
  <si>
    <t>versgewicht</t>
  </si>
  <si>
    <t>drogestofgewicht</t>
  </si>
  <si>
    <t>drogestof (Tussen 0 en 1)</t>
  </si>
  <si>
    <t>drogestof gehalte (%)</t>
  </si>
  <si>
    <t>lay-out</t>
  </si>
  <si>
    <t>Voor in het verslag --&gt;</t>
  </si>
  <si>
    <t>rest van de planten</t>
  </si>
  <si>
    <t>ceratophyllum demersum</t>
  </si>
  <si>
    <t>Lat. Naam</t>
  </si>
  <si>
    <t>vers</t>
  </si>
  <si>
    <t>droog</t>
  </si>
  <si>
    <t>ds gehalte</t>
  </si>
  <si>
    <t>Ds %</t>
  </si>
  <si>
    <t>potamogeton pectinatus</t>
  </si>
  <si>
    <t>gamafyta div.</t>
  </si>
  <si>
    <t>Spirodela div.</t>
  </si>
  <si>
    <t>Gamofyta div.</t>
  </si>
  <si>
    <t>potamogeton crispus</t>
  </si>
  <si>
    <t xml:space="preserve">sw, van al het verse </t>
  </si>
  <si>
    <t>potamogeton trichoides</t>
  </si>
  <si>
    <t>uit de colom exclusief</t>
  </si>
  <si>
    <t>Ranunculus aquatilis</t>
  </si>
  <si>
    <t>het te droge deel</t>
  </si>
  <si>
    <t>zanichellia pallustris</t>
  </si>
  <si>
    <t>Drogestof gehalten van de overige planten, gevonden op enkele meetpunten</t>
  </si>
  <si>
    <t>100% oogst</t>
  </si>
  <si>
    <t>alg</t>
  </si>
  <si>
    <t>zan</t>
  </si>
  <si>
    <t>HF</t>
  </si>
  <si>
    <t>Gekf</t>
  </si>
  <si>
    <t>Fwa</t>
  </si>
  <si>
    <t>Fijne waterranonkel</t>
  </si>
  <si>
    <t>Schf</t>
  </si>
  <si>
    <t>Som van alle punten</t>
  </si>
  <si>
    <t>52°44'1.94"N / 5°10'11.51"O</t>
  </si>
  <si>
    <t>52°44'6.55"N / 5°10'6.57"O</t>
  </si>
  <si>
    <t>52°44'6.96"N /  5°10'7.82"O</t>
  </si>
  <si>
    <t>52°44'10.27"N / 5° 9'59.86"O</t>
  </si>
  <si>
    <t>52°44'12.26"N / 5° 9'59.18"O</t>
  </si>
  <si>
    <t>52°44'10.61"N / 5°10'8.15"O</t>
  </si>
  <si>
    <t>52°44'12.14"N / 5°10'7.47"O</t>
  </si>
  <si>
    <t>52°44'9.68"N / 5°10'14.48"O</t>
  </si>
  <si>
    <t>52°44'10.71"N / 5°10'15.19"O</t>
  </si>
  <si>
    <t>52°44'11.50"N / 5°10'16.11"O</t>
  </si>
  <si>
    <t>52°44'6.49"N / 5°10'17.61"O</t>
  </si>
  <si>
    <t>52°44'4.39"N / 5°10'16.10"O</t>
  </si>
  <si>
    <t>52°44'6.16"N / 5°10'19.08"O</t>
  </si>
  <si>
    <t>52°44'8.55"N / 5°10'22.36"O</t>
  </si>
  <si>
    <t>52°44'11.05"N /  5°10'25.68"O</t>
  </si>
  <si>
    <t>52°44'14.03"N / 5°10'29.53"O</t>
  </si>
  <si>
    <t>52°44'17.52"N / 5°10'33.89"O</t>
  </si>
  <si>
    <t>52°44'18.80"N / 5°10'31.49"O</t>
  </si>
  <si>
    <t>52°44'19.36"N / 5°10'26.79"O</t>
  </si>
  <si>
    <t>52°44'18.22"N / 5°10'23.61"O</t>
  </si>
  <si>
    <t>52°44'17.26"N / 5°10'20.96"O</t>
  </si>
  <si>
    <t>52°44'16.53"N / 5°10'17.51"O</t>
  </si>
  <si>
    <t>52°44'15.45"N / 5°10'16.09"O</t>
  </si>
  <si>
    <t>52°44'14.39"N / 5°10'13.49"O</t>
  </si>
  <si>
    <t>52°44'13.96"N / 5°10'9.41"O</t>
  </si>
  <si>
    <t xml:space="preserve"> </t>
  </si>
  <si>
    <t>Meetpunt 1</t>
  </si>
  <si>
    <t>weeknr</t>
  </si>
  <si>
    <t>Som</t>
  </si>
  <si>
    <t>Max</t>
  </si>
  <si>
    <t>Gem</t>
  </si>
  <si>
    <t>Productie</t>
  </si>
  <si>
    <t>Meetpunt 2</t>
  </si>
  <si>
    <t>Meetpunt 3</t>
  </si>
  <si>
    <t>Meetpunt 4</t>
  </si>
  <si>
    <t>Meetpunt 5</t>
  </si>
  <si>
    <t>Meetpunt 6</t>
  </si>
  <si>
    <t>Meetpunt 7</t>
  </si>
  <si>
    <t>Meetpunt 8</t>
  </si>
  <si>
    <t>Meetpunt 9</t>
  </si>
  <si>
    <t>Meetpunt 10</t>
  </si>
  <si>
    <t>Meetpunt 11</t>
  </si>
  <si>
    <t>Meetpunt 25</t>
  </si>
  <si>
    <t>Meetpunt 12</t>
  </si>
  <si>
    <t>Meetpunt 13</t>
  </si>
  <si>
    <t>Meetpunt 14</t>
  </si>
  <si>
    <t>Meetpunt 15</t>
  </si>
  <si>
    <t>Meetpunt 16</t>
  </si>
  <si>
    <t>Meetpunt 17</t>
  </si>
  <si>
    <t>Meetpunt 18</t>
  </si>
  <si>
    <t>Meetpunt 19</t>
  </si>
  <si>
    <t>Meetpunt 20</t>
  </si>
  <si>
    <t>Meetpunt 21</t>
  </si>
  <si>
    <t>Meetpunt 22</t>
  </si>
  <si>
    <t>Meetpunt 23</t>
  </si>
  <si>
    <t>Meetpunt 24</t>
  </si>
  <si>
    <t>Meetpunt TOTAAL</t>
  </si>
  <si>
    <t>som</t>
  </si>
  <si>
    <t>drooggewicht</t>
  </si>
  <si>
    <t>Ts%</t>
  </si>
  <si>
    <t>volume</t>
  </si>
  <si>
    <t>dw</t>
  </si>
  <si>
    <t>dw/v</t>
  </si>
  <si>
    <t>hark (dw/volume)</t>
  </si>
  <si>
    <t>100% (dw/volume)</t>
  </si>
  <si>
    <t>= week 13</t>
  </si>
  <si>
    <t xml:space="preserve">hark2100% = </t>
  </si>
  <si>
    <t>gr</t>
  </si>
  <si>
    <t>kg</t>
  </si>
  <si>
    <t>ton</t>
  </si>
  <si>
    <t>dw polder</t>
  </si>
  <si>
    <t xml:space="preserve">NPP = </t>
  </si>
  <si>
    <t>over  14 weken</t>
  </si>
  <si>
    <t>kg/dag</t>
  </si>
  <si>
    <t xml:space="preserve"> (16 ha, 22878 m3)</t>
  </si>
  <si>
    <t>???</t>
  </si>
  <si>
    <t>punt</t>
  </si>
  <si>
    <t>diepte</t>
  </si>
  <si>
    <t>lengte</t>
  </si>
  <si>
    <t>breedte</t>
  </si>
  <si>
    <t>volume_corr</t>
  </si>
  <si>
    <t>cf*dw/v</t>
  </si>
  <si>
    <t xml:space="preserve">cf 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</si>
</sst>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"/>
  </numFmts>
  <fonts count="31" x14ac:knownFonts="1"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i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name val="Calibri"/>
      <family val="2"/>
      <scheme val="minor"/>
    </font>
    <font>
      <sz val="10"/>
      <color rgb="FF333333"/>
      <name val="Verdana"/>
      <family val="2"/>
    </font>
    <font>
      <sz val="11"/>
      <color indexed="8"/>
      <name val="Calibri"/>
      <family val="2"/>
      <scheme val="minor"/>
    </font>
    <font>
      <sz val="12"/>
      <color rgb="FF545454"/>
      <name val="Arial"/>
      <family val="2"/>
    </font>
    <font>
      <sz val="11"/>
      <color theme="1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9C0006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5" tint="-0.249977111117893"/>
      <name val="Calibri"/>
      <family val="2"/>
      <scheme val="minor"/>
    </font>
    <font>
      <b/>
      <sz val="8"/>
      <color theme="5" tint="-0.249977111117893"/>
      <name val="Calibri"/>
      <family val="2"/>
      <scheme val="minor"/>
    </font>
    <font>
      <sz val="8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8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auto="1"/>
      </right>
      <top style="thick">
        <color theme="4" tint="0.499984740745262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auto="1"/>
      </left>
      <right style="thin">
        <color indexed="64"/>
      </right>
      <top style="thick">
        <color theme="4" tint="0.499984740745262"/>
      </top>
      <bottom/>
      <diagonal/>
    </border>
    <border>
      <left style="thin">
        <color auto="1"/>
      </left>
      <right style="thin">
        <color indexed="64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2" borderId="3" applyNumberFormat="0" applyAlignment="0" applyProtection="0"/>
    <xf numFmtId="0" fontId="5" fillId="3" borderId="4" applyNumberFormat="0" applyAlignment="0" applyProtection="0"/>
    <xf numFmtId="0" fontId="6" fillId="3" borderId="3" applyNumberFormat="0" applyAlignment="0" applyProtection="0"/>
    <xf numFmtId="0" fontId="7" fillId="4" borderId="5" applyNumberFormat="0" applyAlignment="0" applyProtection="0"/>
    <xf numFmtId="0" fontId="8" fillId="0" borderId="6" applyNumberFormat="0" applyFill="0" applyAlignment="0" applyProtection="0"/>
    <xf numFmtId="9" fontId="17" fillId="0" borderId="0" applyFont="0" applyFill="0" applyBorder="0" applyAlignment="0" applyProtection="0"/>
    <xf numFmtId="0" fontId="17" fillId="7" borderId="27" applyNumberFormat="0" applyFont="0" applyAlignment="0" applyProtection="0"/>
    <xf numFmtId="0" fontId="17" fillId="8" borderId="0" applyNumberFormat="0" applyBorder="0" applyAlignment="0" applyProtection="0"/>
  </cellStyleXfs>
  <cellXfs count="137">
    <xf numFmtId="0" fontId="0" fillId="0" borderId="0" xfId="0"/>
    <xf numFmtId="0" fontId="0" fillId="0" borderId="0" xfId="0" applyAlignment="1"/>
    <xf numFmtId="0" fontId="9" fillId="0" borderId="0" xfId="0" applyFont="1" applyAlignment="1"/>
    <xf numFmtId="0" fontId="0" fillId="0" borderId="0" xfId="0" applyFont="1" applyAlignment="1"/>
    <xf numFmtId="0" fontId="10" fillId="0" borderId="0" xfId="1" applyFont="1" applyAlignment="1"/>
    <xf numFmtId="0" fontId="2" fillId="0" borderId="1" xfId="2" applyAlignment="1"/>
    <xf numFmtId="0" fontId="2" fillId="0" borderId="1" xfId="2" applyFont="1" applyAlignment="1"/>
    <xf numFmtId="0" fontId="2" fillId="0" borderId="1" xfId="2" applyFont="1" applyFill="1" applyAlignment="1"/>
    <xf numFmtId="0" fontId="2" fillId="0" borderId="1" xfId="2" applyFill="1" applyAlignment="1"/>
    <xf numFmtId="0" fontId="4" fillId="2" borderId="3" xfId="4" applyAlignment="1"/>
    <xf numFmtId="0" fontId="5" fillId="3" borderId="4" xfId="5" applyAlignment="1"/>
    <xf numFmtId="0" fontId="7" fillId="4" borderId="5" xfId="7" applyAlignment="1"/>
    <xf numFmtId="0" fontId="8" fillId="0" borderId="6" xfId="8" applyAlignment="1"/>
    <xf numFmtId="0" fontId="3" fillId="0" borderId="2" xfId="3" applyAlignment="1"/>
    <xf numFmtId="0" fontId="6" fillId="3" borderId="3" xfId="6" applyAlignment="1"/>
    <xf numFmtId="0" fontId="0" fillId="0" borderId="0" xfId="0" applyFont="1" applyAlignment="1">
      <alignment horizontal="center"/>
    </xf>
    <xf numFmtId="0" fontId="3" fillId="0" borderId="0" xfId="3" applyBorder="1" applyAlignment="1"/>
    <xf numFmtId="0" fontId="0" fillId="0" borderId="0" xfId="0" applyBorder="1" applyAlignment="1"/>
    <xf numFmtId="0" fontId="12" fillId="0" borderId="0" xfId="0" applyFont="1"/>
    <xf numFmtId="0" fontId="4" fillId="2" borderId="8" xfId="4" applyBorder="1" applyAlignment="1"/>
    <xf numFmtId="0" fontId="0" fillId="0" borderId="7" xfId="0" applyBorder="1"/>
    <xf numFmtId="0" fontId="4" fillId="2" borderId="8" xfId="4" applyFont="1" applyBorder="1" applyAlignment="1"/>
    <xf numFmtId="0" fontId="9" fillId="0" borderId="9" xfId="0" applyFont="1" applyBorder="1" applyAlignment="1"/>
    <xf numFmtId="0" fontId="9" fillId="0" borderId="10" xfId="0" applyFont="1" applyBorder="1" applyAlignment="1"/>
    <xf numFmtId="0" fontId="11" fillId="0" borderId="10" xfId="0" applyFont="1" applyBorder="1"/>
    <xf numFmtId="0" fontId="11" fillId="0" borderId="10" xfId="0" applyFont="1" applyFill="1" applyBorder="1"/>
    <xf numFmtId="0" fontId="0" fillId="0" borderId="0" xfId="0" applyAlignment="1">
      <alignment horizontal="center"/>
    </xf>
    <xf numFmtId="0" fontId="13" fillId="0" borderId="0" xfId="0" applyFont="1"/>
    <xf numFmtId="0" fontId="4" fillId="2" borderId="11" xfId="4" applyFont="1" applyBorder="1" applyAlignment="1"/>
    <xf numFmtId="0" fontId="14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12" xfId="0" applyBorder="1" applyAlignment="1"/>
    <xf numFmtId="0" fontId="4" fillId="2" borderId="13" xfId="4" applyBorder="1" applyAlignment="1"/>
    <xf numFmtId="0" fontId="0" fillId="0" borderId="0" xfId="0" applyFont="1" applyFill="1" applyBorder="1" applyAlignment="1"/>
    <xf numFmtId="0" fontId="0" fillId="0" borderId="10" xfId="0" applyFill="1" applyBorder="1" applyAlignment="1"/>
    <xf numFmtId="0" fontId="5" fillId="3" borderId="0" xfId="5" applyBorder="1" applyAlignme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2" fillId="0" borderId="1" xfId="2" applyFont="1" applyFill="1" applyAlignment="1">
      <alignment textRotation="45"/>
    </xf>
    <xf numFmtId="0" fontId="15" fillId="0" borderId="0" xfId="0" applyFont="1" applyAlignment="1"/>
    <xf numFmtId="0" fontId="11" fillId="0" borderId="0" xfId="0" applyFont="1" applyBorder="1"/>
    <xf numFmtId="0" fontId="9" fillId="0" borderId="0" xfId="0" applyFont="1" applyBorder="1" applyAlignment="1"/>
    <xf numFmtId="0" fontId="0" fillId="0" borderId="0" xfId="0" applyAlignment="1">
      <alignment horizontal="center"/>
    </xf>
    <xf numFmtId="0" fontId="0" fillId="0" borderId="14" xfId="0" applyFill="1" applyBorder="1"/>
    <xf numFmtId="0" fontId="0" fillId="0" borderId="15" xfId="0" applyFill="1" applyBorder="1"/>
    <xf numFmtId="0" fontId="0" fillId="0" borderId="16" xfId="0" applyFill="1" applyBorder="1"/>
    <xf numFmtId="0" fontId="0" fillId="0" borderId="17" xfId="0" applyFill="1" applyBorder="1"/>
    <xf numFmtId="0" fontId="0" fillId="0" borderId="0" xfId="0" applyFill="1" applyBorder="1"/>
    <xf numFmtId="0" fontId="0" fillId="0" borderId="10" xfId="0" applyFill="1" applyBorder="1"/>
    <xf numFmtId="0" fontId="0" fillId="5" borderId="0" xfId="0" applyFill="1"/>
    <xf numFmtId="0" fontId="0" fillId="6" borderId="0" xfId="0" applyFill="1"/>
    <xf numFmtId="2" fontId="0" fillId="0" borderId="0" xfId="0" applyNumberFormat="1" applyFill="1" applyBorder="1"/>
    <xf numFmtId="164" fontId="0" fillId="0" borderId="0" xfId="0" applyNumberFormat="1" applyFill="1" applyBorder="1"/>
    <xf numFmtId="165" fontId="0" fillId="0" borderId="10" xfId="0" applyNumberFormat="1" applyFill="1" applyBorder="1"/>
    <xf numFmtId="0" fontId="0" fillId="6" borderId="10" xfId="0" applyFill="1" applyBorder="1"/>
    <xf numFmtId="0" fontId="0" fillId="6" borderId="18" xfId="0" applyFill="1" applyBorder="1"/>
    <xf numFmtId="0" fontId="0" fillId="6" borderId="19" xfId="0" applyFill="1" applyBorder="1" applyAlignment="1">
      <alignment horizontal="center"/>
    </xf>
    <xf numFmtId="0" fontId="0" fillId="6" borderId="17" xfId="0" applyFill="1" applyBorder="1"/>
    <xf numFmtId="0" fontId="0" fillId="6" borderId="0" xfId="0" applyFill="1" applyBorder="1"/>
    <xf numFmtId="164" fontId="0" fillId="6" borderId="0" xfId="0" applyNumberFormat="1" applyFill="1" applyBorder="1"/>
    <xf numFmtId="165" fontId="0" fillId="6" borderId="10" xfId="0" applyNumberFormat="1" applyFill="1" applyBorder="1"/>
    <xf numFmtId="2" fontId="0" fillId="6" borderId="17" xfId="0" applyNumberFormat="1" applyFill="1" applyBorder="1"/>
    <xf numFmtId="0" fontId="0" fillId="0" borderId="20" xfId="0" applyFill="1" applyBorder="1"/>
    <xf numFmtId="2" fontId="0" fillId="0" borderId="21" xfId="0" applyNumberFormat="1" applyFill="1" applyBorder="1"/>
    <xf numFmtId="0" fontId="0" fillId="0" borderId="21" xfId="0" applyFill="1" applyBorder="1"/>
    <xf numFmtId="164" fontId="0" fillId="0" borderId="21" xfId="0" applyNumberFormat="1" applyFill="1" applyBorder="1"/>
    <xf numFmtId="2" fontId="0" fillId="0" borderId="22" xfId="0" applyNumberFormat="1" applyFill="1" applyBorder="1"/>
    <xf numFmtId="164" fontId="0" fillId="0" borderId="0" xfId="0" applyNumberFormat="1"/>
    <xf numFmtId="2" fontId="0" fillId="0" borderId="0" xfId="0" applyNumberFormat="1"/>
    <xf numFmtId="0" fontId="0" fillId="0" borderId="14" xfId="0" applyFill="1" applyBorder="1" applyAlignment="1"/>
    <xf numFmtId="2" fontId="0" fillId="0" borderId="15" xfId="0" applyNumberFormat="1" applyFill="1" applyBorder="1"/>
    <xf numFmtId="164" fontId="0" fillId="0" borderId="15" xfId="0" applyNumberFormat="1" applyFill="1" applyBorder="1"/>
    <xf numFmtId="165" fontId="0" fillId="0" borderId="16" xfId="0" applyNumberFormat="1" applyFill="1" applyBorder="1"/>
    <xf numFmtId="0" fontId="0" fillId="0" borderId="17" xfId="0" applyFill="1" applyBorder="1" applyAlignment="1"/>
    <xf numFmtId="0" fontId="0" fillId="0" borderId="20" xfId="0" applyFill="1" applyBorder="1" applyAlignment="1"/>
    <xf numFmtId="0" fontId="0" fillId="0" borderId="22" xfId="0" applyFill="1" applyBorder="1"/>
    <xf numFmtId="0" fontId="0" fillId="6" borderId="23" xfId="0" applyFill="1" applyBorder="1"/>
    <xf numFmtId="2" fontId="0" fillId="6" borderId="23" xfId="0" applyNumberFormat="1" applyFill="1" applyBorder="1"/>
    <xf numFmtId="0" fontId="0" fillId="6" borderId="24" xfId="0" applyFill="1" applyBorder="1"/>
    <xf numFmtId="164" fontId="0" fillId="6" borderId="24" xfId="0" applyNumberFormat="1" applyFill="1" applyBorder="1"/>
    <xf numFmtId="165" fontId="0" fillId="6" borderId="25" xfId="0" applyNumberFormat="1" applyFill="1" applyBorder="1"/>
    <xf numFmtId="0" fontId="16" fillId="6" borderId="0" xfId="0" applyFont="1" applyFill="1"/>
    <xf numFmtId="0" fontId="0" fillId="6" borderId="14" xfId="0" applyFill="1" applyBorder="1"/>
    <xf numFmtId="0" fontId="0" fillId="6" borderId="26" xfId="0" applyFill="1" applyBorder="1" applyAlignment="1">
      <alignment horizontal="center"/>
    </xf>
    <xf numFmtId="2" fontId="0" fillId="6" borderId="14" xfId="0" applyNumberFormat="1" applyFill="1" applyBorder="1"/>
    <xf numFmtId="0" fontId="0" fillId="6" borderId="15" xfId="0" applyFill="1" applyBorder="1"/>
    <xf numFmtId="164" fontId="0" fillId="6" borderId="15" xfId="0" applyNumberFormat="1" applyFill="1" applyBorder="1"/>
    <xf numFmtId="165" fontId="0" fillId="6" borderId="16" xfId="0" applyNumberFormat="1" applyFill="1" applyBorder="1"/>
    <xf numFmtId="2" fontId="0" fillId="6" borderId="0" xfId="0" applyNumberFormat="1" applyFill="1" applyBorder="1"/>
    <xf numFmtId="2" fontId="0" fillId="6" borderId="25" xfId="0" applyNumberFormat="1" applyFill="1" applyBorder="1"/>
    <xf numFmtId="165" fontId="0" fillId="6" borderId="0" xfId="0" applyNumberFormat="1" applyFill="1" applyBorder="1"/>
    <xf numFmtId="165" fontId="0" fillId="0" borderId="0" xfId="0" applyNumberFormat="1" applyFill="1" applyBorder="1"/>
    <xf numFmtId="0" fontId="0" fillId="0" borderId="0" xfId="0" applyBorder="1"/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horizontal="center" vertical="top" textRotation="90" wrapText="1"/>
    </xf>
    <xf numFmtId="0" fontId="0" fillId="0" borderId="0" xfId="0" applyAlignment="1">
      <alignment textRotation="46"/>
    </xf>
    <xf numFmtId="0" fontId="8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24" fillId="0" borderId="0" xfId="0" applyFont="1"/>
    <xf numFmtId="0" fontId="25" fillId="0" borderId="0" xfId="0" applyFont="1"/>
    <xf numFmtId="0" fontId="26" fillId="0" borderId="0" xfId="0" applyFont="1"/>
    <xf numFmtId="1" fontId="24" fillId="0" borderId="0" xfId="0" applyNumberFormat="1" applyFont="1"/>
    <xf numFmtId="0" fontId="22" fillId="7" borderId="27" xfId="10" applyFont="1"/>
    <xf numFmtId="0" fontId="23" fillId="7" borderId="27" xfId="10" applyFont="1"/>
    <xf numFmtId="0" fontId="24" fillId="7" borderId="27" xfId="10" applyFont="1"/>
    <xf numFmtId="0" fontId="25" fillId="7" borderId="27" xfId="10" applyFont="1"/>
    <xf numFmtId="0" fontId="26" fillId="7" borderId="27" xfId="10" applyFont="1"/>
    <xf numFmtId="1" fontId="22" fillId="7" borderId="27" xfId="10" applyNumberFormat="1" applyFont="1"/>
    <xf numFmtId="9" fontId="22" fillId="0" borderId="0" xfId="9" applyFont="1"/>
    <xf numFmtId="9" fontId="21" fillId="0" borderId="0" xfId="9" applyFont="1"/>
    <xf numFmtId="0" fontId="27" fillId="0" borderId="0" xfId="0" applyFont="1"/>
    <xf numFmtId="0" fontId="28" fillId="0" borderId="0" xfId="0" applyFont="1"/>
    <xf numFmtId="0" fontId="0" fillId="0" borderId="0" xfId="0" quotePrefix="1"/>
    <xf numFmtId="2" fontId="30" fillId="0" borderId="0" xfId="0" applyNumberFormat="1" applyFont="1"/>
    <xf numFmtId="0" fontId="30" fillId="0" borderId="0" xfId="0" applyFont="1"/>
    <xf numFmtId="1" fontId="27" fillId="0" borderId="0" xfId="0" applyNumberFormat="1" applyFont="1"/>
    <xf numFmtId="165" fontId="20" fillId="0" borderId="0" xfId="0" applyNumberFormat="1" applyFont="1"/>
    <xf numFmtId="0" fontId="4" fillId="2" borderId="3" xfId="4"/>
    <xf numFmtId="165" fontId="4" fillId="2" borderId="3" xfId="4" applyNumberFormat="1"/>
    <xf numFmtId="0" fontId="8" fillId="8" borderId="28" xfId="11" applyFont="1" applyBorder="1"/>
    <xf numFmtId="0" fontId="8" fillId="8" borderId="28" xfId="11" applyFont="1" applyBorder="1" applyAlignment="1">
      <alignment horizontal="right"/>
    </xf>
    <xf numFmtId="0" fontId="24" fillId="0" borderId="28" xfId="0" applyFont="1" applyBorder="1"/>
    <xf numFmtId="0" fontId="29" fillId="0" borderId="28" xfId="0" applyFont="1" applyBorder="1" applyAlignment="1">
      <alignment horizontal="right" vertical="top" wrapText="1"/>
    </xf>
    <xf numFmtId="0" fontId="29" fillId="0" borderId="28" xfId="0" applyFont="1" applyBorder="1" applyAlignment="1">
      <alignment horizontal="right"/>
    </xf>
    <xf numFmtId="1" fontId="24" fillId="0" borderId="28" xfId="0" applyNumberFormat="1" applyFont="1" applyBorder="1"/>
    <xf numFmtId="1" fontId="21" fillId="0" borderId="28" xfId="0" applyNumberFormat="1" applyFont="1" applyBorder="1"/>
    <xf numFmtId="0" fontId="7" fillId="4" borderId="5" xfId="7"/>
    <xf numFmtId="1" fontId="7" fillId="4" borderId="5" xfId="7" applyNumberFormat="1"/>
    <xf numFmtId="0" fontId="24" fillId="0" borderId="0" xfId="0" applyFont="1" applyFill="1" applyBorder="1"/>
    <xf numFmtId="165" fontId="24" fillId="0" borderId="28" xfId="0" applyNumberFormat="1" applyFont="1" applyBorder="1"/>
    <xf numFmtId="0" fontId="0" fillId="0" borderId="0" xfId="0" applyAlignment="1">
      <alignment horizontal="center"/>
    </xf>
  </cellXfs>
  <cellStyles count="12">
    <cellStyle name="20% - Accent1" xfId="11" builtinId="30"/>
    <cellStyle name="Calculation" xfId="6" builtinId="22"/>
    <cellStyle name="Check Cell" xfId="7" builtinId="23"/>
    <cellStyle name="Heading 2" xfId="2" builtinId="17"/>
    <cellStyle name="Heading 3" xfId="3" builtinId="18"/>
    <cellStyle name="Input" xfId="4" builtinId="20"/>
    <cellStyle name="Normal" xfId="0" builtinId="0"/>
    <cellStyle name="Note" xfId="10" builtinId="10"/>
    <cellStyle name="Output" xfId="5" builtinId="21"/>
    <cellStyle name="Percent" xfId="9" builtinId="5"/>
    <cellStyle name="Title" xfId="1" builtinId="15"/>
    <cellStyle name="Total" xfId="8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'Meetgegevens harkmethode'!$AZ$5:$AZ$21</c:f>
              <c:numCache>
                <c:formatCode>General</c:formatCode>
                <c:ptCount val="17"/>
                <c:pt idx="0">
                  <c:v>80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194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40</c:v>
                </c:pt>
                <c:pt idx="11">
                  <c:v>594</c:v>
                </c:pt>
                <c:pt idx="12">
                  <c:v>1</c:v>
                </c:pt>
                <c:pt idx="13">
                  <c:v>1</c:v>
                </c:pt>
                <c:pt idx="14">
                  <c:v>360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373696"/>
        <c:axId val="113439872"/>
      </c:barChart>
      <c:catAx>
        <c:axId val="111373696"/>
        <c:scaling>
          <c:orientation val="minMax"/>
        </c:scaling>
        <c:delete val="0"/>
        <c:axPos val="b"/>
        <c:majorTickMark val="out"/>
        <c:minorTickMark val="none"/>
        <c:tickLblPos val="nextTo"/>
        <c:crossAx val="113439872"/>
        <c:crosses val="autoZero"/>
        <c:auto val="1"/>
        <c:lblAlgn val="ctr"/>
        <c:lblOffset val="100"/>
        <c:noMultiLvlLbl val="0"/>
      </c:catAx>
      <c:valAx>
        <c:axId val="113439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3736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('Meetgegevens harkmethode'!$AZ$51,'Meetgegevens harkmethode'!$AZ$53,'Meetgegevens harkmethode'!$AZ$56:$AZ$57,'Meetgegevens harkmethode'!$AZ$61:$AZ$62,'Meetgegevens harkmethode'!$AZ$66)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15</c:v>
                </c:pt>
                <c:pt idx="3">
                  <c:v>271</c:v>
                </c:pt>
                <c:pt idx="4">
                  <c:v>134</c:v>
                </c:pt>
                <c:pt idx="5">
                  <c:v>1642</c:v>
                </c:pt>
                <c:pt idx="6">
                  <c:v>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Harkgegevens!$R$350:$R$358</c:f>
              <c:numCache>
                <c:formatCode>General</c:formatCode>
                <c:ptCount val="9"/>
                <c:pt idx="0">
                  <c:v>20</c:v>
                </c:pt>
                <c:pt idx="1">
                  <c:v>0</c:v>
                </c:pt>
                <c:pt idx="2">
                  <c:v>0</c:v>
                </c:pt>
                <c:pt idx="3">
                  <c:v>4278</c:v>
                </c:pt>
                <c:pt idx="4">
                  <c:v>1</c:v>
                </c:pt>
                <c:pt idx="5">
                  <c:v>22</c:v>
                </c:pt>
                <c:pt idx="6">
                  <c:v>57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466" l="0.70000000000000062" r="0.70000000000000062" t="0.75000000000000466" header="0.30000000000000032" footer="0.30000000000000032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Harkgegevens!$R$365:$R$373</c:f>
              <c:numCache>
                <c:formatCode>General</c:formatCode>
                <c:ptCount val="9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514</c:v>
                </c:pt>
                <c:pt idx="4">
                  <c:v>0</c:v>
                </c:pt>
                <c:pt idx="5">
                  <c:v>116</c:v>
                </c:pt>
                <c:pt idx="6">
                  <c:v>98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273088"/>
        <c:axId val="131274624"/>
      </c:barChart>
      <c:catAx>
        <c:axId val="131273088"/>
        <c:scaling>
          <c:orientation val="minMax"/>
        </c:scaling>
        <c:delete val="0"/>
        <c:axPos val="b"/>
        <c:majorTickMark val="out"/>
        <c:minorTickMark val="none"/>
        <c:tickLblPos val="nextTo"/>
        <c:crossAx val="131274624"/>
        <c:crosses val="autoZero"/>
        <c:auto val="1"/>
        <c:lblAlgn val="ctr"/>
        <c:lblOffset val="100"/>
        <c:noMultiLvlLbl val="0"/>
      </c:catAx>
      <c:valAx>
        <c:axId val="131274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12730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466" l="0.70000000000000062" r="0.70000000000000062" t="0.75000000000000466" header="0.30000000000000032" footer="0.30000000000000032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Harkgegevens!$R$365:$R$373</c:f>
              <c:numCache>
                <c:formatCode>General</c:formatCode>
                <c:ptCount val="9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514</c:v>
                </c:pt>
                <c:pt idx="4">
                  <c:v>0</c:v>
                </c:pt>
                <c:pt idx="5">
                  <c:v>116</c:v>
                </c:pt>
                <c:pt idx="6">
                  <c:v>98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713348774312519E-2"/>
          <c:y val="5.5498873296370196E-2"/>
          <c:w val="0.8774788683986896"/>
          <c:h val="0.79439492092888764"/>
        </c:manualLayout>
      </c:layout>
      <c:areaChart>
        <c:grouping val="stacked"/>
        <c:varyColors val="0"/>
        <c:ser>
          <c:idx val="0"/>
          <c:order val="0"/>
          <c:tx>
            <c:strRef>
              <c:f>Harkgegevens!$C$5</c:f>
              <c:strCache>
                <c:ptCount val="1"/>
                <c:pt idx="0">
                  <c:v>meerdere soorten</c:v>
                </c:pt>
              </c:strCache>
            </c:strRef>
          </c:tx>
          <c:spPr>
            <a:ln w="25400">
              <a:noFill/>
            </a:ln>
          </c:spPr>
          <c:val>
            <c:numRef>
              <c:f>Harkgegevens!$D$5:$Q$5</c:f>
              <c:numCache>
                <c:formatCode>General</c:formatCode>
                <c:ptCount val="14"/>
                <c:pt idx="1">
                  <c:v>0</c:v>
                </c:pt>
                <c:pt idx="2">
                  <c:v>0</c:v>
                </c:pt>
                <c:pt idx="5">
                  <c:v>60</c:v>
                </c:pt>
                <c:pt idx="6">
                  <c:v>10</c:v>
                </c:pt>
                <c:pt idx="7">
                  <c:v>10</c:v>
                </c:pt>
              </c:numCache>
            </c:numRef>
          </c:val>
        </c:ser>
        <c:ser>
          <c:idx val="1"/>
          <c:order val="1"/>
          <c:tx>
            <c:strRef>
              <c:f>Harkgegevens!$C$6</c:f>
              <c:strCache>
                <c:ptCount val="1"/>
                <c:pt idx="0">
                  <c:v>Potamogeton crispus</c:v>
                </c:pt>
              </c:strCache>
            </c:strRef>
          </c:tx>
          <c:spPr>
            <a:ln w="25400">
              <a:noFill/>
            </a:ln>
          </c:spPr>
          <c:val>
            <c:numRef>
              <c:f>Harkgegevens!$D$6:$Q$6</c:f>
              <c:numCache>
                <c:formatCode>General</c:formatCode>
                <c:ptCount val="14"/>
                <c:pt idx="4">
                  <c:v>1</c:v>
                </c:pt>
              </c:numCache>
            </c:numRef>
          </c:val>
        </c:ser>
        <c:ser>
          <c:idx val="2"/>
          <c:order val="2"/>
          <c:tx>
            <c:strRef>
              <c:f>Harkgegevens!$C$7</c:f>
              <c:strCache>
                <c:ptCount val="1"/>
                <c:pt idx="0">
                  <c:v>Chara vulgaris</c:v>
                </c:pt>
              </c:strCache>
            </c:strRef>
          </c:tx>
          <c:spPr>
            <a:ln w="25400">
              <a:noFill/>
            </a:ln>
          </c:spPr>
          <c:val>
            <c:numRef>
              <c:f>Harkgegevens!$D$7:$Q$7</c:f>
              <c:numCache>
                <c:formatCode>General</c:formatCode>
                <c:ptCount val="14"/>
              </c:numCache>
            </c:numRef>
          </c:val>
        </c:ser>
        <c:ser>
          <c:idx val="3"/>
          <c:order val="3"/>
          <c:tx>
            <c:strRef>
              <c:f>Harkgegevens!$C$8</c:f>
              <c:strCache>
                <c:ptCount val="1"/>
                <c:pt idx="0">
                  <c:v>Ceratophyllum demersum</c:v>
                </c:pt>
              </c:strCache>
            </c:strRef>
          </c:tx>
          <c:spPr>
            <a:ln w="25400">
              <a:noFill/>
            </a:ln>
          </c:spPr>
          <c:val>
            <c:numRef>
              <c:f>Harkgegevens!$D$8:$Q$8</c:f>
              <c:numCache>
                <c:formatCode>General</c:formatCode>
                <c:ptCount val="14"/>
                <c:pt idx="3">
                  <c:v>0</c:v>
                </c:pt>
                <c:pt idx="4">
                  <c:v>39</c:v>
                </c:pt>
                <c:pt idx="5">
                  <c:v>60</c:v>
                </c:pt>
                <c:pt idx="6">
                  <c:v>15</c:v>
                </c:pt>
                <c:pt idx="7">
                  <c:v>80</c:v>
                </c:pt>
                <c:pt idx="11">
                  <c:v>30</c:v>
                </c:pt>
                <c:pt idx="12">
                  <c:v>13</c:v>
                </c:pt>
                <c:pt idx="13">
                  <c:v>352</c:v>
                </c:pt>
              </c:numCache>
            </c:numRef>
          </c:val>
        </c:ser>
        <c:ser>
          <c:idx val="4"/>
          <c:order val="4"/>
          <c:tx>
            <c:strRef>
              <c:f>Harkgegevens!$C$9</c:f>
              <c:strCache>
                <c:ptCount val="1"/>
                <c:pt idx="0">
                  <c:v>Potamogeton trichoides</c:v>
                </c:pt>
              </c:strCache>
            </c:strRef>
          </c:tx>
          <c:spPr>
            <a:ln w="25400">
              <a:noFill/>
            </a:ln>
          </c:spPr>
          <c:val>
            <c:numRef>
              <c:f>Harkgegevens!$D$9:$Q$9</c:f>
              <c:numCache>
                <c:formatCode>General</c:formatCode>
                <c:ptCount val="14"/>
              </c:numCache>
            </c:numRef>
          </c:val>
        </c:ser>
        <c:ser>
          <c:idx val="5"/>
          <c:order val="5"/>
          <c:tx>
            <c:strRef>
              <c:f>Harkgegevens!$C$10</c:f>
              <c:strCache>
                <c:ptCount val="1"/>
                <c:pt idx="0">
                  <c:v>Potamogeton pectinatus</c:v>
                </c:pt>
              </c:strCache>
            </c:strRef>
          </c:tx>
          <c:spPr>
            <a:ln w="25400">
              <a:noFill/>
            </a:ln>
          </c:spPr>
          <c:val>
            <c:numRef>
              <c:f>Harkgegevens!$D$10:$Q$10</c:f>
              <c:numCache>
                <c:formatCode>General</c:formatCode>
                <c:ptCount val="14"/>
                <c:pt idx="2">
                  <c:v>0</c:v>
                </c:pt>
                <c:pt idx="3">
                  <c:v>0</c:v>
                </c:pt>
                <c:pt idx="5">
                  <c:v>30</c:v>
                </c:pt>
                <c:pt idx="8">
                  <c:v>10</c:v>
                </c:pt>
                <c:pt idx="11">
                  <c:v>7</c:v>
                </c:pt>
              </c:numCache>
            </c:numRef>
          </c:val>
        </c:ser>
        <c:ser>
          <c:idx val="6"/>
          <c:order val="6"/>
          <c:tx>
            <c:strRef>
              <c:f>Harkgegevens!$C$11</c:f>
              <c:strCache>
                <c:ptCount val="1"/>
                <c:pt idx="0">
                  <c:v>Elodea nuttalli</c:v>
                </c:pt>
              </c:strCache>
            </c:strRef>
          </c:tx>
          <c:spPr>
            <a:ln w="25400">
              <a:noFill/>
            </a:ln>
          </c:spPr>
          <c:val>
            <c:numRef>
              <c:f>Harkgegevens!$D$11:$Q$11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54</c:v>
                </c:pt>
                <c:pt idx="5">
                  <c:v>165</c:v>
                </c:pt>
                <c:pt idx="6">
                  <c:v>270</c:v>
                </c:pt>
                <c:pt idx="7">
                  <c:v>95</c:v>
                </c:pt>
                <c:pt idx="8">
                  <c:v>10</c:v>
                </c:pt>
                <c:pt idx="11">
                  <c:v>143</c:v>
                </c:pt>
                <c:pt idx="12">
                  <c:v>512</c:v>
                </c:pt>
                <c:pt idx="13">
                  <c:v>2084</c:v>
                </c:pt>
              </c:numCache>
            </c:numRef>
          </c:val>
        </c:ser>
        <c:ser>
          <c:idx val="7"/>
          <c:order val="7"/>
          <c:tx>
            <c:strRef>
              <c:f>Harkgegevens!$C$12</c:f>
              <c:strCache>
                <c:ptCount val="1"/>
                <c:pt idx="0">
                  <c:v>Zannichellia palustris</c:v>
                </c:pt>
              </c:strCache>
            </c:strRef>
          </c:tx>
          <c:spPr>
            <a:ln w="25400">
              <a:noFill/>
            </a:ln>
          </c:spPr>
          <c:val>
            <c:numRef>
              <c:f>Harkgegevens!$D$12:$Q$12</c:f>
              <c:numCache>
                <c:formatCode>General</c:formatCode>
                <c:ptCount val="1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421696"/>
        <c:axId val="131423616"/>
      </c:areaChart>
      <c:catAx>
        <c:axId val="131421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weeknummer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1423616"/>
        <c:crosses val="autoZero"/>
        <c:auto val="1"/>
        <c:lblAlgn val="ctr"/>
        <c:lblOffset val="100"/>
        <c:noMultiLvlLbl val="0"/>
      </c:catAx>
      <c:valAx>
        <c:axId val="131423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1421696"/>
        <c:crosses val="autoZero"/>
        <c:crossBetween val="midCat"/>
        <c:dispUnits>
          <c:builtInUnit val="thousands"/>
          <c:dispUnitsLbl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versgewicht [kg]</a:t>
                  </a:r>
                </a:p>
              </c:rich>
            </c:tx>
          </c:dispUnitsLbl>
        </c:dispUnits>
      </c:valAx>
    </c:plotArea>
    <c:legend>
      <c:legendPos val="tr"/>
      <c:layout>
        <c:manualLayout>
          <c:xMode val="edge"/>
          <c:yMode val="edge"/>
          <c:x val="9.76945992831771E-2"/>
          <c:y val="8.1126749622920324E-2"/>
          <c:w val="0.20572511417963571"/>
          <c:h val="0.46944255574557531"/>
        </c:manualLayout>
      </c:layout>
      <c:overlay val="0"/>
      <c:spPr>
        <a:solidFill>
          <a:sysClr val="window" lastClr="FFFFFF"/>
        </a:solidFill>
        <a:ln>
          <a:solidFill>
            <a:schemeClr val="tx1"/>
          </a:solidFill>
        </a:ln>
      </c:spPr>
    </c:legend>
    <c:plotVisOnly val="1"/>
    <c:dispBlanksAs val="zero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713348774312519E-2"/>
          <c:y val="5.5498873296370196E-2"/>
          <c:w val="0.87747886839868983"/>
          <c:h val="0.79439492092888764"/>
        </c:manualLayout>
      </c:layout>
      <c:areaChart>
        <c:grouping val="stacked"/>
        <c:varyColors val="0"/>
        <c:ser>
          <c:idx val="0"/>
          <c:order val="0"/>
          <c:spPr>
            <a:ln w="25400">
              <a:noFill/>
            </a:ln>
          </c:spPr>
          <c:val>
            <c:numRef>
              <c:f>Harkgegevens!$C$20:$Q$20</c:f>
              <c:numCache>
                <c:formatCode>General</c:formatCode>
                <c:ptCount val="15"/>
                <c:pt idx="0">
                  <c:v>0</c:v>
                </c:pt>
                <c:pt idx="5">
                  <c:v>1</c:v>
                </c:pt>
                <c:pt idx="6">
                  <c:v>90</c:v>
                </c:pt>
                <c:pt idx="7">
                  <c:v>20</c:v>
                </c:pt>
                <c:pt idx="8">
                  <c:v>60</c:v>
                </c:pt>
                <c:pt idx="9">
                  <c:v>160</c:v>
                </c:pt>
                <c:pt idx="11">
                  <c:v>40</c:v>
                </c:pt>
                <c:pt idx="13">
                  <c:v>3</c:v>
                </c:pt>
              </c:numCache>
            </c:numRef>
          </c:val>
        </c:ser>
        <c:ser>
          <c:idx val="1"/>
          <c:order val="1"/>
          <c:spPr>
            <a:ln w="25400">
              <a:noFill/>
            </a:ln>
          </c:spPr>
          <c:val>
            <c:numRef>
              <c:f>Harkgegevens!$C$21:$Q$21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2"/>
          <c:order val="2"/>
          <c:spPr>
            <a:ln w="25400">
              <a:noFill/>
            </a:ln>
          </c:spPr>
          <c:val>
            <c:numRef>
              <c:f>Harkgegevens!$C$22:$Q$22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3"/>
          <c:order val="3"/>
          <c:spPr>
            <a:ln w="25400">
              <a:noFill/>
            </a:ln>
          </c:spPr>
          <c:val>
            <c:numRef>
              <c:f>Harkgegevens!$C$23:$Q$23</c:f>
              <c:numCache>
                <c:formatCode>General</c:formatCode>
                <c:ptCount val="15"/>
                <c:pt idx="0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87</c:v>
                </c:pt>
                <c:pt idx="6">
                  <c:v>1240</c:v>
                </c:pt>
                <c:pt idx="7">
                  <c:v>119</c:v>
                </c:pt>
                <c:pt idx="8">
                  <c:v>190</c:v>
                </c:pt>
                <c:pt idx="9">
                  <c:v>120</c:v>
                </c:pt>
                <c:pt idx="11">
                  <c:v>55</c:v>
                </c:pt>
                <c:pt idx="12">
                  <c:v>23</c:v>
                </c:pt>
                <c:pt idx="13">
                  <c:v>167</c:v>
                </c:pt>
                <c:pt idx="14">
                  <c:v>19</c:v>
                </c:pt>
              </c:numCache>
            </c:numRef>
          </c:val>
        </c:ser>
        <c:ser>
          <c:idx val="4"/>
          <c:order val="4"/>
          <c:spPr>
            <a:ln w="25400">
              <a:noFill/>
            </a:ln>
          </c:spPr>
          <c:val>
            <c:numRef>
              <c:f>Harkgegevens!$C$24:$Q$24</c:f>
              <c:numCache>
                <c:formatCode>General</c:formatCode>
                <c:ptCount val="15"/>
                <c:pt idx="0">
                  <c:v>0</c:v>
                </c:pt>
                <c:pt idx="8">
                  <c:v>2</c:v>
                </c:pt>
                <c:pt idx="11">
                  <c:v>2</c:v>
                </c:pt>
                <c:pt idx="13">
                  <c:v>38</c:v>
                </c:pt>
              </c:numCache>
            </c:numRef>
          </c:val>
        </c:ser>
        <c:ser>
          <c:idx val="5"/>
          <c:order val="5"/>
          <c:spPr>
            <a:ln w="25400">
              <a:noFill/>
            </a:ln>
          </c:spPr>
          <c:val>
            <c:numRef>
              <c:f>Harkgegevens!$C$25:$Q$25</c:f>
              <c:numCache>
                <c:formatCode>General</c:formatCode>
                <c:ptCount val="15"/>
                <c:pt idx="0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7">
                  <c:v>20</c:v>
                </c:pt>
                <c:pt idx="8">
                  <c:v>5</c:v>
                </c:pt>
                <c:pt idx="9">
                  <c:v>5</c:v>
                </c:pt>
                <c:pt idx="11">
                  <c:v>10</c:v>
                </c:pt>
                <c:pt idx="13">
                  <c:v>12</c:v>
                </c:pt>
                <c:pt idx="14">
                  <c:v>16</c:v>
                </c:pt>
              </c:numCache>
            </c:numRef>
          </c:val>
        </c:ser>
        <c:ser>
          <c:idx val="6"/>
          <c:order val="6"/>
          <c:spPr>
            <a:ln w="25400">
              <a:noFill/>
            </a:ln>
          </c:spPr>
          <c:val>
            <c:numRef>
              <c:f>Harkgegevens!$C$26:$Q$26</c:f>
              <c:numCache>
                <c:formatCode>General</c:formatCode>
                <c:ptCount val="15"/>
                <c:pt idx="0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157</c:v>
                </c:pt>
                <c:pt idx="6">
                  <c:v>920</c:v>
                </c:pt>
                <c:pt idx="7">
                  <c:v>112</c:v>
                </c:pt>
                <c:pt idx="8">
                  <c:v>290</c:v>
                </c:pt>
                <c:pt idx="9">
                  <c:v>630</c:v>
                </c:pt>
                <c:pt idx="11">
                  <c:v>556</c:v>
                </c:pt>
                <c:pt idx="12">
                  <c:v>620</c:v>
                </c:pt>
                <c:pt idx="13">
                  <c:v>1654</c:v>
                </c:pt>
                <c:pt idx="14">
                  <c:v>1208</c:v>
                </c:pt>
              </c:numCache>
            </c:numRef>
          </c:val>
        </c:ser>
        <c:ser>
          <c:idx val="7"/>
          <c:order val="7"/>
          <c:spPr>
            <a:ln w="25400">
              <a:noFill/>
            </a:ln>
          </c:spPr>
          <c:val>
            <c:numRef>
              <c:f>Harkgegevens!$C$27:$Q$27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8"/>
          <c:order val="8"/>
          <c:spPr>
            <a:ln w="25400">
              <a:noFill/>
            </a:ln>
          </c:spPr>
          <c:val>
            <c:numRef>
              <c:f>Harkgegevens!$C$28:$Q$28</c:f>
              <c:numCache>
                <c:formatCode>General</c:formatCode>
                <c:ptCount val="1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471232"/>
        <c:axId val="131485696"/>
      </c:areaChart>
      <c:catAx>
        <c:axId val="131471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weeknummer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1485696"/>
        <c:crosses val="autoZero"/>
        <c:auto val="1"/>
        <c:lblAlgn val="ctr"/>
        <c:lblOffset val="100"/>
        <c:noMultiLvlLbl val="0"/>
      </c:catAx>
      <c:valAx>
        <c:axId val="131485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1471232"/>
        <c:crosses val="autoZero"/>
        <c:crossBetween val="midCat"/>
        <c:dispUnits>
          <c:builtInUnit val="thousands"/>
          <c:dispUnitsLbl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versgewicht [kg]</a:t>
                  </a:r>
                </a:p>
              </c:rich>
            </c:tx>
          </c:dispUnitsLbl>
        </c:dispUnits>
      </c:valAx>
    </c:plotArea>
    <c:legend>
      <c:legendPos val="tr"/>
      <c:layout>
        <c:manualLayout>
          <c:xMode val="edge"/>
          <c:yMode val="edge"/>
          <c:x val="9.7694599283177141E-2"/>
          <c:y val="8.1126749622920324E-2"/>
          <c:w val="7.6377982268893821E-2"/>
          <c:h val="0.57103921231131083"/>
        </c:manualLayout>
      </c:layout>
      <c:overlay val="0"/>
      <c:spPr>
        <a:solidFill>
          <a:sysClr val="window" lastClr="FFFFFF"/>
        </a:solidFill>
        <a:ln>
          <a:solidFill>
            <a:schemeClr val="tx1"/>
          </a:solidFill>
        </a:ln>
      </c:spPr>
    </c:legend>
    <c:plotVisOnly val="1"/>
    <c:dispBlanksAs val="zero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713348774312519E-2"/>
          <c:y val="5.5498873296370196E-2"/>
          <c:w val="0.87747886839868983"/>
          <c:h val="0.79439492092888764"/>
        </c:manualLayout>
      </c:layout>
      <c:areaChart>
        <c:grouping val="stacked"/>
        <c:varyColors val="0"/>
        <c:ser>
          <c:idx val="0"/>
          <c:order val="0"/>
          <c:spPr>
            <a:ln w="25400">
              <a:noFill/>
            </a:ln>
          </c:spPr>
          <c:val>
            <c:numRef>
              <c:f>Harkgegevens!$C$35:$Q$35</c:f>
              <c:numCache>
                <c:formatCode>General</c:formatCode>
                <c:ptCount val="15"/>
                <c:pt idx="0">
                  <c:v>0</c:v>
                </c:pt>
                <c:pt idx="5">
                  <c:v>1</c:v>
                </c:pt>
                <c:pt idx="13">
                  <c:v>30</c:v>
                </c:pt>
              </c:numCache>
            </c:numRef>
          </c:val>
        </c:ser>
        <c:ser>
          <c:idx val="1"/>
          <c:order val="1"/>
          <c:spPr>
            <a:ln w="25400">
              <a:noFill/>
            </a:ln>
          </c:spPr>
          <c:val>
            <c:numRef>
              <c:f>Harkgegevens!$C$36:$Q$36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2"/>
          <c:order val="2"/>
          <c:spPr>
            <a:ln w="25400">
              <a:noFill/>
            </a:ln>
          </c:spPr>
          <c:val>
            <c:numRef>
              <c:f>Harkgegevens!$C$37:$Q$37</c:f>
              <c:numCache>
                <c:formatCode>General</c:formatCode>
                <c:ptCount val="15"/>
                <c:pt idx="0">
                  <c:v>0</c:v>
                </c:pt>
                <c:pt idx="5">
                  <c:v>1</c:v>
                </c:pt>
              </c:numCache>
            </c:numRef>
          </c:val>
        </c:ser>
        <c:ser>
          <c:idx val="3"/>
          <c:order val="3"/>
          <c:spPr>
            <a:ln w="25400">
              <a:noFill/>
            </a:ln>
          </c:spPr>
          <c:val>
            <c:numRef>
              <c:f>Harkgegevens!$C$38:$Q$38</c:f>
              <c:numCache>
                <c:formatCode>General</c:formatCode>
                <c:ptCount val="15"/>
                <c:pt idx="0">
                  <c:v>0</c:v>
                </c:pt>
                <c:pt idx="8">
                  <c:v>15</c:v>
                </c:pt>
                <c:pt idx="13">
                  <c:v>65</c:v>
                </c:pt>
                <c:pt idx="14">
                  <c:v>60</c:v>
                </c:pt>
              </c:numCache>
            </c:numRef>
          </c:val>
        </c:ser>
        <c:ser>
          <c:idx val="4"/>
          <c:order val="4"/>
          <c:spPr>
            <a:ln w="25400">
              <a:noFill/>
            </a:ln>
          </c:spPr>
          <c:val>
            <c:numRef>
              <c:f>Harkgegevens!$C$39:$Q$39</c:f>
              <c:numCache>
                <c:formatCode>General</c:formatCode>
                <c:ptCount val="15"/>
                <c:pt idx="0">
                  <c:v>0</c:v>
                </c:pt>
                <c:pt idx="4">
                  <c:v>0</c:v>
                </c:pt>
                <c:pt idx="5">
                  <c:v>1</c:v>
                </c:pt>
                <c:pt idx="7">
                  <c:v>40</c:v>
                </c:pt>
                <c:pt idx="9">
                  <c:v>230</c:v>
                </c:pt>
                <c:pt idx="11">
                  <c:v>65</c:v>
                </c:pt>
              </c:numCache>
            </c:numRef>
          </c:val>
        </c:ser>
        <c:ser>
          <c:idx val="5"/>
          <c:order val="5"/>
          <c:spPr>
            <a:ln w="25400">
              <a:noFill/>
            </a:ln>
          </c:spPr>
          <c:val>
            <c:numRef>
              <c:f>Harkgegevens!$C$40:$Q$40</c:f>
              <c:numCache>
                <c:formatCode>General</c:formatCode>
                <c:ptCount val="15"/>
                <c:pt idx="0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12</c:v>
                </c:pt>
                <c:pt idx="6">
                  <c:v>21</c:v>
                </c:pt>
                <c:pt idx="7">
                  <c:v>6</c:v>
                </c:pt>
                <c:pt idx="8">
                  <c:v>85</c:v>
                </c:pt>
                <c:pt idx="9">
                  <c:v>10</c:v>
                </c:pt>
                <c:pt idx="11">
                  <c:v>20</c:v>
                </c:pt>
                <c:pt idx="14">
                  <c:v>33</c:v>
                </c:pt>
              </c:numCache>
            </c:numRef>
          </c:val>
        </c:ser>
        <c:ser>
          <c:idx val="6"/>
          <c:order val="6"/>
          <c:spPr>
            <a:ln w="25400">
              <a:noFill/>
            </a:ln>
          </c:spPr>
          <c:val>
            <c:numRef>
              <c:f>Harkgegevens!$C$41:$Q$41</c:f>
              <c:numCache>
                <c:formatCode>General</c:formatCode>
                <c:ptCount val="15"/>
                <c:pt idx="0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125</c:v>
                </c:pt>
                <c:pt idx="6">
                  <c:v>600</c:v>
                </c:pt>
                <c:pt idx="7">
                  <c:v>345</c:v>
                </c:pt>
                <c:pt idx="8">
                  <c:v>330</c:v>
                </c:pt>
                <c:pt idx="9">
                  <c:v>242</c:v>
                </c:pt>
                <c:pt idx="11">
                  <c:v>430</c:v>
                </c:pt>
                <c:pt idx="12">
                  <c:v>960</c:v>
                </c:pt>
                <c:pt idx="13">
                  <c:v>1625</c:v>
                </c:pt>
                <c:pt idx="14">
                  <c:v>228</c:v>
                </c:pt>
              </c:numCache>
            </c:numRef>
          </c:val>
        </c:ser>
        <c:ser>
          <c:idx val="7"/>
          <c:order val="7"/>
          <c:spPr>
            <a:ln w="25400">
              <a:noFill/>
            </a:ln>
          </c:spPr>
          <c:val>
            <c:numRef>
              <c:f>Harkgegevens!$C$42:$Q$42</c:f>
              <c:numCache>
                <c:formatCode>General</c:formatCode>
                <c:ptCount val="15"/>
                <c:pt idx="0">
                  <c:v>0</c:v>
                </c:pt>
                <c:pt idx="5">
                  <c:v>2</c:v>
                </c:pt>
                <c:pt idx="7">
                  <c:v>10</c:v>
                </c:pt>
                <c:pt idx="8">
                  <c:v>40</c:v>
                </c:pt>
                <c:pt idx="12">
                  <c:v>220</c:v>
                </c:pt>
              </c:numCache>
            </c:numRef>
          </c:val>
        </c:ser>
        <c:ser>
          <c:idx val="8"/>
          <c:order val="8"/>
          <c:spPr>
            <a:ln w="25400">
              <a:noFill/>
            </a:ln>
          </c:spPr>
          <c:val>
            <c:numRef>
              <c:f>Harkgegevens!$C$43:$Q$43</c:f>
              <c:numCache>
                <c:formatCode>General</c:formatCode>
                <c:ptCount val="1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524864"/>
        <c:axId val="131535232"/>
      </c:areaChart>
      <c:catAx>
        <c:axId val="131524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weeknummer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1535232"/>
        <c:crosses val="autoZero"/>
        <c:auto val="1"/>
        <c:lblAlgn val="ctr"/>
        <c:lblOffset val="100"/>
        <c:noMultiLvlLbl val="0"/>
      </c:catAx>
      <c:valAx>
        <c:axId val="131535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1524864"/>
        <c:crosses val="autoZero"/>
        <c:crossBetween val="midCat"/>
        <c:dispUnits>
          <c:builtInUnit val="thousands"/>
          <c:dispUnitsLbl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versgewicht [kg]</a:t>
                  </a:r>
                </a:p>
              </c:rich>
            </c:tx>
          </c:dispUnitsLbl>
        </c:dispUnits>
      </c:valAx>
    </c:plotArea>
    <c:legend>
      <c:legendPos val="tr"/>
      <c:layout>
        <c:manualLayout>
          <c:xMode val="edge"/>
          <c:yMode val="edge"/>
          <c:x val="9.7694599283177141E-2"/>
          <c:y val="8.1126749622920324E-2"/>
          <c:w val="7.6377982268893821E-2"/>
          <c:h val="0.57103921231131083"/>
        </c:manualLayout>
      </c:layout>
      <c:overlay val="0"/>
      <c:spPr>
        <a:solidFill>
          <a:sysClr val="window" lastClr="FFFFFF"/>
        </a:solidFill>
        <a:ln>
          <a:solidFill>
            <a:schemeClr val="tx1"/>
          </a:solidFill>
        </a:ln>
      </c:spPr>
    </c:legend>
    <c:plotVisOnly val="1"/>
    <c:dispBlanksAs val="zero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713348774312519E-2"/>
          <c:y val="5.5498873296370196E-2"/>
          <c:w val="0.87747886839868983"/>
          <c:h val="0.79439492092888764"/>
        </c:manualLayout>
      </c:layout>
      <c:areaChart>
        <c:grouping val="stacked"/>
        <c:varyColors val="0"/>
        <c:ser>
          <c:idx val="0"/>
          <c:order val="0"/>
          <c:spPr>
            <a:ln w="25400">
              <a:noFill/>
            </a:ln>
          </c:spPr>
          <c:val>
            <c:numRef>
              <c:f>Harkgegevens!$C$50:$Q$50</c:f>
              <c:numCache>
                <c:formatCode>General</c:formatCode>
                <c:ptCount val="15"/>
                <c:pt idx="0">
                  <c:v>0</c:v>
                </c:pt>
                <c:pt idx="3">
                  <c:v>0</c:v>
                </c:pt>
                <c:pt idx="5">
                  <c:v>175</c:v>
                </c:pt>
                <c:pt idx="6">
                  <c:v>75</c:v>
                </c:pt>
                <c:pt idx="7">
                  <c:v>95</c:v>
                </c:pt>
                <c:pt idx="8">
                  <c:v>620</c:v>
                </c:pt>
                <c:pt idx="9">
                  <c:v>75</c:v>
                </c:pt>
                <c:pt idx="11">
                  <c:v>445</c:v>
                </c:pt>
                <c:pt idx="13">
                  <c:v>75</c:v>
                </c:pt>
              </c:numCache>
            </c:numRef>
          </c:val>
        </c:ser>
        <c:ser>
          <c:idx val="1"/>
          <c:order val="1"/>
          <c:spPr>
            <a:ln w="25400">
              <a:noFill/>
            </a:ln>
          </c:spPr>
          <c:val>
            <c:numRef>
              <c:f>Harkgegevens!$C$51:$Q$51</c:f>
              <c:numCache>
                <c:formatCode>General</c:formatCode>
                <c:ptCount val="15"/>
                <c:pt idx="0">
                  <c:v>0</c:v>
                </c:pt>
                <c:pt idx="7">
                  <c:v>10</c:v>
                </c:pt>
                <c:pt idx="11">
                  <c:v>7</c:v>
                </c:pt>
              </c:numCache>
            </c:numRef>
          </c:val>
        </c:ser>
        <c:ser>
          <c:idx val="2"/>
          <c:order val="2"/>
          <c:spPr>
            <a:ln w="25400">
              <a:noFill/>
            </a:ln>
          </c:spPr>
          <c:val>
            <c:numRef>
              <c:f>Harkgegevens!$C$52:$Q$52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3"/>
          <c:order val="3"/>
          <c:spPr>
            <a:ln w="25400">
              <a:noFill/>
            </a:ln>
          </c:spPr>
          <c:val>
            <c:numRef>
              <c:f>Harkgegevens!$C$53:$Q$53</c:f>
              <c:numCache>
                <c:formatCode>General</c:formatCode>
                <c:ptCount val="15"/>
                <c:pt idx="0">
                  <c:v>0</c:v>
                </c:pt>
                <c:pt idx="3">
                  <c:v>0</c:v>
                </c:pt>
                <c:pt idx="5">
                  <c:v>575</c:v>
                </c:pt>
                <c:pt idx="6">
                  <c:v>260</c:v>
                </c:pt>
                <c:pt idx="7">
                  <c:v>980</c:v>
                </c:pt>
                <c:pt idx="8">
                  <c:v>220</c:v>
                </c:pt>
                <c:pt idx="9">
                  <c:v>285</c:v>
                </c:pt>
                <c:pt idx="11">
                  <c:v>177</c:v>
                </c:pt>
                <c:pt idx="12">
                  <c:v>32</c:v>
                </c:pt>
                <c:pt idx="13">
                  <c:v>283</c:v>
                </c:pt>
                <c:pt idx="14">
                  <c:v>492</c:v>
                </c:pt>
              </c:numCache>
            </c:numRef>
          </c:val>
        </c:ser>
        <c:ser>
          <c:idx val="4"/>
          <c:order val="4"/>
          <c:spPr>
            <a:ln w="25400">
              <a:noFill/>
            </a:ln>
          </c:spPr>
          <c:val>
            <c:numRef>
              <c:f>Harkgegevens!$C$54:$Q$54</c:f>
              <c:numCache>
                <c:formatCode>General</c:formatCode>
                <c:ptCount val="15"/>
                <c:pt idx="0">
                  <c:v>0</c:v>
                </c:pt>
                <c:pt idx="5">
                  <c:v>5</c:v>
                </c:pt>
                <c:pt idx="6">
                  <c:v>5</c:v>
                </c:pt>
                <c:pt idx="7">
                  <c:v>1</c:v>
                </c:pt>
                <c:pt idx="8">
                  <c:v>30</c:v>
                </c:pt>
                <c:pt idx="11">
                  <c:v>50</c:v>
                </c:pt>
              </c:numCache>
            </c:numRef>
          </c:val>
        </c:ser>
        <c:ser>
          <c:idx val="5"/>
          <c:order val="5"/>
          <c:spPr>
            <a:ln w="25400">
              <a:noFill/>
            </a:ln>
          </c:spPr>
          <c:val>
            <c:numRef>
              <c:f>Harkgegevens!$C$55:$Q$55</c:f>
              <c:numCache>
                <c:formatCode>General</c:formatCode>
                <c:ptCount val="15"/>
                <c:pt idx="0">
                  <c:v>0</c:v>
                </c:pt>
                <c:pt idx="3">
                  <c:v>0</c:v>
                </c:pt>
                <c:pt idx="4">
                  <c:v>0</c:v>
                </c:pt>
                <c:pt idx="8">
                  <c:v>28</c:v>
                </c:pt>
                <c:pt idx="9">
                  <c:v>20</c:v>
                </c:pt>
                <c:pt idx="11">
                  <c:v>21</c:v>
                </c:pt>
                <c:pt idx="12">
                  <c:v>47</c:v>
                </c:pt>
                <c:pt idx="13">
                  <c:v>172</c:v>
                </c:pt>
              </c:numCache>
            </c:numRef>
          </c:val>
        </c:ser>
        <c:ser>
          <c:idx val="6"/>
          <c:order val="6"/>
          <c:spPr>
            <a:ln w="25400">
              <a:noFill/>
            </a:ln>
          </c:spPr>
          <c:val>
            <c:numRef>
              <c:f>Harkgegevens!$C$56:$Q$56</c:f>
              <c:numCache>
                <c:formatCode>General</c:formatCode>
                <c:ptCount val="15"/>
                <c:pt idx="0">
                  <c:v>0</c:v>
                </c:pt>
                <c:pt idx="3">
                  <c:v>0</c:v>
                </c:pt>
                <c:pt idx="5">
                  <c:v>47</c:v>
                </c:pt>
                <c:pt idx="6">
                  <c:v>950</c:v>
                </c:pt>
                <c:pt idx="7">
                  <c:v>680</c:v>
                </c:pt>
                <c:pt idx="8">
                  <c:v>410</c:v>
                </c:pt>
                <c:pt idx="9">
                  <c:v>2390</c:v>
                </c:pt>
                <c:pt idx="11">
                  <c:v>501</c:v>
                </c:pt>
                <c:pt idx="12">
                  <c:v>666</c:v>
                </c:pt>
                <c:pt idx="13">
                  <c:v>1230</c:v>
                </c:pt>
                <c:pt idx="14">
                  <c:v>2990</c:v>
                </c:pt>
              </c:numCache>
            </c:numRef>
          </c:val>
        </c:ser>
        <c:ser>
          <c:idx val="7"/>
          <c:order val="7"/>
          <c:spPr>
            <a:ln w="25400">
              <a:noFill/>
            </a:ln>
          </c:spPr>
          <c:val>
            <c:numRef>
              <c:f>Harkgegevens!$C$57:$Q$57</c:f>
              <c:numCache>
                <c:formatCode>General</c:formatCode>
                <c:ptCount val="15"/>
                <c:pt idx="0">
                  <c:v>0</c:v>
                </c:pt>
                <c:pt idx="8">
                  <c:v>5</c:v>
                </c:pt>
              </c:numCache>
            </c:numRef>
          </c:val>
        </c:ser>
        <c:ser>
          <c:idx val="8"/>
          <c:order val="8"/>
          <c:spPr>
            <a:ln w="25400">
              <a:noFill/>
            </a:ln>
          </c:spPr>
          <c:val>
            <c:numRef>
              <c:f>Harkgegevens!$C$58:$Q$58</c:f>
              <c:numCache>
                <c:formatCode>General</c:formatCode>
                <c:ptCount val="1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578880"/>
        <c:axId val="130745472"/>
      </c:areaChart>
      <c:catAx>
        <c:axId val="13157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weeknummer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0745472"/>
        <c:crosses val="autoZero"/>
        <c:auto val="1"/>
        <c:lblAlgn val="ctr"/>
        <c:lblOffset val="100"/>
        <c:noMultiLvlLbl val="0"/>
      </c:catAx>
      <c:valAx>
        <c:axId val="130745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1578880"/>
        <c:crosses val="autoZero"/>
        <c:crossBetween val="midCat"/>
        <c:dispUnits>
          <c:builtInUnit val="thousands"/>
          <c:dispUnitsLbl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versgewicht [kg]</a:t>
                  </a:r>
                </a:p>
              </c:rich>
            </c:tx>
          </c:dispUnitsLbl>
        </c:dispUnits>
      </c:valAx>
    </c:plotArea>
    <c:legend>
      <c:legendPos val="tr"/>
      <c:layout>
        <c:manualLayout>
          <c:xMode val="edge"/>
          <c:yMode val="edge"/>
          <c:x val="9.7694599283177141E-2"/>
          <c:y val="8.1126749622920324E-2"/>
          <c:w val="7.5926657181431156E-2"/>
          <c:h val="0.60334407371102361"/>
        </c:manualLayout>
      </c:layout>
      <c:overlay val="0"/>
      <c:spPr>
        <a:solidFill>
          <a:sysClr val="window" lastClr="FFFFFF"/>
        </a:solidFill>
        <a:ln>
          <a:solidFill>
            <a:schemeClr val="tx1"/>
          </a:solidFill>
        </a:ln>
      </c:spPr>
    </c:legend>
    <c:plotVisOnly val="1"/>
    <c:dispBlanksAs val="zero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713348774312519E-2"/>
          <c:y val="5.5498873296370196E-2"/>
          <c:w val="0.87747886839868983"/>
          <c:h val="0.79439492092888764"/>
        </c:manualLayout>
      </c:layout>
      <c:areaChart>
        <c:grouping val="stacked"/>
        <c:varyColors val="0"/>
        <c:ser>
          <c:idx val="0"/>
          <c:order val="0"/>
          <c:spPr>
            <a:ln w="25400">
              <a:noFill/>
            </a:ln>
          </c:spPr>
          <c:val>
            <c:numRef>
              <c:f>Harkgegevens!$C$65:$Q$65</c:f>
              <c:numCache>
                <c:formatCode>General</c:formatCode>
                <c:ptCount val="15"/>
                <c:pt idx="0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spPr>
            <a:ln w="25400">
              <a:noFill/>
            </a:ln>
          </c:spPr>
          <c:val>
            <c:numRef>
              <c:f>Harkgegevens!$C$66:$Q$66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2"/>
          <c:order val="2"/>
          <c:spPr>
            <a:ln w="25400">
              <a:noFill/>
            </a:ln>
          </c:spPr>
          <c:val>
            <c:numRef>
              <c:f>Harkgegevens!$C$67:$Q$67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3"/>
          <c:order val="3"/>
          <c:spPr>
            <a:ln w="25400">
              <a:noFill/>
            </a:ln>
          </c:spPr>
          <c:val>
            <c:numRef>
              <c:f>Harkgegevens!$C$68:$Q$68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4"/>
          <c:order val="4"/>
          <c:spPr>
            <a:ln w="25400">
              <a:noFill/>
            </a:ln>
          </c:spPr>
          <c:val>
            <c:numRef>
              <c:f>Harkgegevens!$C$69:$Q$69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5"/>
          <c:order val="5"/>
          <c:spPr>
            <a:ln w="25400">
              <a:noFill/>
            </a:ln>
          </c:spPr>
          <c:val>
            <c:numRef>
              <c:f>Harkgegevens!$C$70:$Q$70</c:f>
              <c:numCache>
                <c:formatCode>General</c:formatCode>
                <c:ptCount val="15"/>
                <c:pt idx="0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6"/>
          <c:order val="6"/>
          <c:spPr>
            <a:ln w="25400">
              <a:noFill/>
            </a:ln>
          </c:spPr>
          <c:val>
            <c:numRef>
              <c:f>Harkgegevens!$C$71:$Q$71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395</c:v>
                </c:pt>
                <c:pt idx="6">
                  <c:v>650</c:v>
                </c:pt>
                <c:pt idx="8">
                  <c:v>1390</c:v>
                </c:pt>
                <c:pt idx="9">
                  <c:v>640</c:v>
                </c:pt>
                <c:pt idx="11">
                  <c:v>1530</c:v>
                </c:pt>
                <c:pt idx="12">
                  <c:v>1840</c:v>
                </c:pt>
                <c:pt idx="13">
                  <c:v>1560</c:v>
                </c:pt>
                <c:pt idx="14">
                  <c:v>1740</c:v>
                </c:pt>
              </c:numCache>
            </c:numRef>
          </c:val>
        </c:ser>
        <c:ser>
          <c:idx val="7"/>
          <c:order val="7"/>
          <c:spPr>
            <a:ln w="25400">
              <a:noFill/>
            </a:ln>
          </c:spPr>
          <c:val>
            <c:numRef>
              <c:f>Harkgegevens!$C$72:$Q$72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8"/>
          <c:order val="8"/>
          <c:spPr>
            <a:ln w="25400">
              <a:noFill/>
            </a:ln>
          </c:spPr>
          <c:val>
            <c:numRef>
              <c:f>Harkgegevens!$C$73:$Q$73</c:f>
              <c:numCache>
                <c:formatCode>General</c:formatCode>
                <c:ptCount val="1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788736"/>
        <c:axId val="130799104"/>
      </c:areaChart>
      <c:catAx>
        <c:axId val="130788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weeknummer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0799104"/>
        <c:crosses val="autoZero"/>
        <c:auto val="1"/>
        <c:lblAlgn val="ctr"/>
        <c:lblOffset val="100"/>
        <c:noMultiLvlLbl val="0"/>
      </c:catAx>
      <c:valAx>
        <c:axId val="130799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788736"/>
        <c:crosses val="autoZero"/>
        <c:crossBetween val="midCat"/>
        <c:dispUnits>
          <c:builtInUnit val="thousands"/>
          <c:dispUnitsLbl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versgewicht [kg]</a:t>
                  </a:r>
                </a:p>
              </c:rich>
            </c:tx>
          </c:dispUnitsLbl>
        </c:dispUnits>
      </c:valAx>
    </c:plotArea>
    <c:legend>
      <c:legendPos val="tr"/>
      <c:layout>
        <c:manualLayout>
          <c:xMode val="edge"/>
          <c:yMode val="edge"/>
          <c:x val="9.7694599283177141E-2"/>
          <c:y val="8.1126749622920324E-2"/>
          <c:w val="7.6016491020016744E-2"/>
          <c:h val="0.60802767852572648"/>
        </c:manualLayout>
      </c:layout>
      <c:overlay val="0"/>
      <c:spPr>
        <a:solidFill>
          <a:sysClr val="window" lastClr="FFFFFF"/>
        </a:solidFill>
        <a:ln>
          <a:solidFill>
            <a:schemeClr val="tx1"/>
          </a:solidFill>
        </a:ln>
      </c:spPr>
    </c:legend>
    <c:plotVisOnly val="1"/>
    <c:dispBlanksAs val="zero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713348774312519E-2"/>
          <c:y val="5.5498873296370196E-2"/>
          <c:w val="0.87747886839868983"/>
          <c:h val="0.79439492092888764"/>
        </c:manualLayout>
      </c:layout>
      <c:areaChart>
        <c:grouping val="stacked"/>
        <c:varyColors val="0"/>
        <c:ser>
          <c:idx val="0"/>
          <c:order val="0"/>
          <c:spPr>
            <a:ln w="25400">
              <a:noFill/>
            </a:ln>
          </c:spPr>
          <c:val>
            <c:numRef>
              <c:f>Harkgegevens!$C$80:$Q$80</c:f>
              <c:numCache>
                <c:formatCode>General</c:formatCode>
                <c:ptCount val="15"/>
                <c:pt idx="0">
                  <c:v>0</c:v>
                </c:pt>
                <c:pt idx="7">
                  <c:v>225</c:v>
                </c:pt>
                <c:pt idx="8">
                  <c:v>130</c:v>
                </c:pt>
                <c:pt idx="14">
                  <c:v>165</c:v>
                </c:pt>
              </c:numCache>
            </c:numRef>
          </c:val>
        </c:ser>
        <c:ser>
          <c:idx val="1"/>
          <c:order val="1"/>
          <c:spPr>
            <a:ln w="25400">
              <a:noFill/>
            </a:ln>
          </c:spPr>
          <c:val>
            <c:numRef>
              <c:f>Harkgegevens!$C$81:$Q$81</c:f>
              <c:numCache>
                <c:formatCode>General</c:formatCode>
                <c:ptCount val="15"/>
                <c:pt idx="0">
                  <c:v>0</c:v>
                </c:pt>
                <c:pt idx="8">
                  <c:v>5</c:v>
                </c:pt>
              </c:numCache>
            </c:numRef>
          </c:val>
        </c:ser>
        <c:ser>
          <c:idx val="2"/>
          <c:order val="2"/>
          <c:spPr>
            <a:ln w="25400">
              <a:noFill/>
            </a:ln>
          </c:spPr>
          <c:val>
            <c:numRef>
              <c:f>Harkgegevens!$C$82:$Q$82</c:f>
              <c:numCache>
                <c:formatCode>General</c:formatCode>
                <c:ptCount val="15"/>
                <c:pt idx="0">
                  <c:v>0</c:v>
                </c:pt>
                <c:pt idx="3">
                  <c:v>0</c:v>
                </c:pt>
              </c:numCache>
            </c:numRef>
          </c:val>
        </c:ser>
        <c:ser>
          <c:idx val="3"/>
          <c:order val="3"/>
          <c:spPr>
            <a:ln w="25400">
              <a:noFill/>
            </a:ln>
          </c:spPr>
          <c:val>
            <c:numRef>
              <c:f>Harkgegevens!$C$83:$Q$83</c:f>
              <c:numCache>
                <c:formatCode>General</c:formatCode>
                <c:ptCount val="15"/>
                <c:pt idx="0">
                  <c:v>0</c:v>
                </c:pt>
                <c:pt idx="2">
                  <c:v>0</c:v>
                </c:pt>
                <c:pt idx="5">
                  <c:v>12</c:v>
                </c:pt>
                <c:pt idx="6">
                  <c:v>80</c:v>
                </c:pt>
                <c:pt idx="8">
                  <c:v>270</c:v>
                </c:pt>
                <c:pt idx="9">
                  <c:v>180</c:v>
                </c:pt>
                <c:pt idx="11">
                  <c:v>530</c:v>
                </c:pt>
                <c:pt idx="12">
                  <c:v>90</c:v>
                </c:pt>
                <c:pt idx="13">
                  <c:v>1274</c:v>
                </c:pt>
                <c:pt idx="14">
                  <c:v>834</c:v>
                </c:pt>
              </c:numCache>
            </c:numRef>
          </c:val>
        </c:ser>
        <c:ser>
          <c:idx val="4"/>
          <c:order val="4"/>
          <c:spPr>
            <a:ln w="25400">
              <a:noFill/>
            </a:ln>
          </c:spPr>
          <c:val>
            <c:numRef>
              <c:f>Harkgegevens!$C$84:$Q$84</c:f>
              <c:numCache>
                <c:formatCode>General</c:formatCode>
                <c:ptCount val="15"/>
                <c:pt idx="0">
                  <c:v>0</c:v>
                </c:pt>
                <c:pt idx="3">
                  <c:v>0</c:v>
                </c:pt>
                <c:pt idx="4">
                  <c:v>4</c:v>
                </c:pt>
                <c:pt idx="5">
                  <c:v>8</c:v>
                </c:pt>
                <c:pt idx="6">
                  <c:v>10</c:v>
                </c:pt>
                <c:pt idx="7">
                  <c:v>10</c:v>
                </c:pt>
                <c:pt idx="8">
                  <c:v>200</c:v>
                </c:pt>
                <c:pt idx="9">
                  <c:v>300</c:v>
                </c:pt>
                <c:pt idx="11">
                  <c:v>250</c:v>
                </c:pt>
                <c:pt idx="12">
                  <c:v>90</c:v>
                </c:pt>
                <c:pt idx="14">
                  <c:v>10</c:v>
                </c:pt>
              </c:numCache>
            </c:numRef>
          </c:val>
        </c:ser>
        <c:ser>
          <c:idx val="5"/>
          <c:order val="5"/>
          <c:spPr>
            <a:ln w="25400">
              <a:noFill/>
            </a:ln>
          </c:spPr>
          <c:val>
            <c:numRef>
              <c:f>Harkgegevens!$C$85:$Q$85</c:f>
              <c:numCache>
                <c:formatCode>General</c:formatCode>
                <c:ptCount val="15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6">
                  <c:v>20</c:v>
                </c:pt>
                <c:pt idx="8">
                  <c:v>115</c:v>
                </c:pt>
                <c:pt idx="9">
                  <c:v>450</c:v>
                </c:pt>
                <c:pt idx="12">
                  <c:v>25</c:v>
                </c:pt>
                <c:pt idx="13">
                  <c:v>382</c:v>
                </c:pt>
              </c:numCache>
            </c:numRef>
          </c:val>
        </c:ser>
        <c:ser>
          <c:idx val="6"/>
          <c:order val="6"/>
          <c:spPr>
            <a:ln w="25400">
              <a:noFill/>
            </a:ln>
          </c:spPr>
          <c:val>
            <c:numRef>
              <c:f>Harkgegevens!$C$86:$Q$86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54</c:v>
                </c:pt>
                <c:pt idx="6">
                  <c:v>50</c:v>
                </c:pt>
                <c:pt idx="7">
                  <c:v>132</c:v>
                </c:pt>
                <c:pt idx="8">
                  <c:v>245</c:v>
                </c:pt>
                <c:pt idx="9">
                  <c:v>154</c:v>
                </c:pt>
                <c:pt idx="11">
                  <c:v>780</c:v>
                </c:pt>
                <c:pt idx="12">
                  <c:v>125</c:v>
                </c:pt>
                <c:pt idx="13">
                  <c:v>902</c:v>
                </c:pt>
                <c:pt idx="14">
                  <c:v>682</c:v>
                </c:pt>
              </c:numCache>
            </c:numRef>
          </c:val>
        </c:ser>
        <c:ser>
          <c:idx val="7"/>
          <c:order val="7"/>
          <c:spPr>
            <a:ln w="25400">
              <a:noFill/>
            </a:ln>
          </c:spPr>
          <c:val>
            <c:numRef>
              <c:f>Harkgegevens!$C$87:$Q$87</c:f>
              <c:numCache>
                <c:formatCode>General</c:formatCode>
                <c:ptCount val="15"/>
                <c:pt idx="0">
                  <c:v>0</c:v>
                </c:pt>
                <c:pt idx="9">
                  <c:v>240</c:v>
                </c:pt>
                <c:pt idx="12">
                  <c:v>100</c:v>
                </c:pt>
              </c:numCache>
            </c:numRef>
          </c:val>
        </c:ser>
        <c:ser>
          <c:idx val="8"/>
          <c:order val="8"/>
          <c:spPr>
            <a:ln w="25400">
              <a:noFill/>
            </a:ln>
          </c:spPr>
          <c:val>
            <c:numRef>
              <c:f>Harkgegevens!$C$88:$Q$88</c:f>
              <c:numCache>
                <c:formatCode>General</c:formatCode>
                <c:ptCount val="1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842624"/>
        <c:axId val="130844544"/>
      </c:areaChart>
      <c:catAx>
        <c:axId val="130842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weeknummer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0844544"/>
        <c:crosses val="autoZero"/>
        <c:auto val="1"/>
        <c:lblAlgn val="ctr"/>
        <c:lblOffset val="100"/>
        <c:noMultiLvlLbl val="0"/>
      </c:catAx>
      <c:valAx>
        <c:axId val="130844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842624"/>
        <c:crosses val="autoZero"/>
        <c:crossBetween val="midCat"/>
        <c:dispUnits>
          <c:builtInUnit val="thousands"/>
          <c:dispUnitsLbl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versgewicht [kg]</a:t>
                  </a:r>
                </a:p>
              </c:rich>
            </c:tx>
          </c:dispUnitsLbl>
        </c:dispUnits>
      </c:valAx>
    </c:plotArea>
    <c:legend>
      <c:legendPos val="tr"/>
      <c:layout>
        <c:manualLayout>
          <c:xMode val="edge"/>
          <c:yMode val="edge"/>
          <c:x val="9.7694599283177141E-2"/>
          <c:y val="8.1126749622920324E-2"/>
          <c:w val="7.6377982268893821E-2"/>
          <c:h val="0.57103921231131083"/>
        </c:manualLayout>
      </c:layout>
      <c:overlay val="0"/>
      <c:spPr>
        <a:solidFill>
          <a:sysClr val="window" lastClr="FFFFFF"/>
        </a:solidFill>
        <a:ln>
          <a:solidFill>
            <a:schemeClr val="tx1"/>
          </a:solidFill>
        </a:ln>
      </c:spPr>
    </c:legend>
    <c:plotVisOnly val="1"/>
    <c:dispBlanksAs val="zero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713348774312519E-2"/>
          <c:y val="5.5498873296370196E-2"/>
          <c:w val="0.87747886839868983"/>
          <c:h val="0.79439492092888764"/>
        </c:manualLayout>
      </c:layout>
      <c:areaChart>
        <c:grouping val="stacked"/>
        <c:varyColors val="0"/>
        <c:ser>
          <c:idx val="0"/>
          <c:order val="0"/>
          <c:spPr>
            <a:ln w="25400">
              <a:noFill/>
            </a:ln>
          </c:spPr>
          <c:val>
            <c:numRef>
              <c:f>Harkgegevens!$C$95:$Q$95</c:f>
              <c:numCache>
                <c:formatCode>General</c:formatCode>
                <c:ptCount val="15"/>
                <c:pt idx="0">
                  <c:v>0</c:v>
                </c:pt>
                <c:pt idx="3">
                  <c:v>1</c:v>
                </c:pt>
                <c:pt idx="4">
                  <c:v>0</c:v>
                </c:pt>
                <c:pt idx="7">
                  <c:v>6</c:v>
                </c:pt>
                <c:pt idx="8">
                  <c:v>45</c:v>
                </c:pt>
                <c:pt idx="9">
                  <c:v>50</c:v>
                </c:pt>
              </c:numCache>
            </c:numRef>
          </c:val>
        </c:ser>
        <c:ser>
          <c:idx val="1"/>
          <c:order val="1"/>
          <c:spPr>
            <a:ln w="25400">
              <a:noFill/>
            </a:ln>
          </c:spPr>
          <c:val>
            <c:numRef>
              <c:f>Harkgegevens!$C$96:$Q$96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2"/>
          <c:order val="2"/>
          <c:spPr>
            <a:ln w="25400">
              <a:noFill/>
            </a:ln>
          </c:spPr>
          <c:val>
            <c:numRef>
              <c:f>Harkgegevens!$C$97:$Q$97</c:f>
              <c:numCache>
                <c:formatCode>General</c:formatCode>
                <c:ptCount val="15"/>
                <c:pt idx="0">
                  <c:v>0</c:v>
                </c:pt>
                <c:pt idx="5">
                  <c:v>2</c:v>
                </c:pt>
              </c:numCache>
            </c:numRef>
          </c:val>
        </c:ser>
        <c:ser>
          <c:idx val="3"/>
          <c:order val="3"/>
          <c:spPr>
            <a:ln w="25400">
              <a:noFill/>
            </a:ln>
          </c:spPr>
          <c:val>
            <c:numRef>
              <c:f>Harkgegevens!$C$98:$Q$98</c:f>
              <c:numCache>
                <c:formatCode>General</c:formatCode>
                <c:ptCount val="15"/>
                <c:pt idx="0">
                  <c:v>0</c:v>
                </c:pt>
                <c:pt idx="6">
                  <c:v>35</c:v>
                </c:pt>
                <c:pt idx="7">
                  <c:v>67</c:v>
                </c:pt>
                <c:pt idx="14">
                  <c:v>17</c:v>
                </c:pt>
              </c:numCache>
            </c:numRef>
          </c:val>
        </c:ser>
        <c:ser>
          <c:idx val="4"/>
          <c:order val="4"/>
          <c:spPr>
            <a:ln w="25400">
              <a:noFill/>
            </a:ln>
          </c:spPr>
          <c:val>
            <c:numRef>
              <c:f>Harkgegevens!$C$99:$Q$99</c:f>
              <c:numCache>
                <c:formatCode>General</c:formatCode>
                <c:ptCount val="15"/>
                <c:pt idx="0">
                  <c:v>0</c:v>
                </c:pt>
                <c:pt idx="5">
                  <c:v>35</c:v>
                </c:pt>
                <c:pt idx="6">
                  <c:v>20</c:v>
                </c:pt>
                <c:pt idx="7">
                  <c:v>20</c:v>
                </c:pt>
                <c:pt idx="8">
                  <c:v>25</c:v>
                </c:pt>
                <c:pt idx="13">
                  <c:v>17</c:v>
                </c:pt>
                <c:pt idx="14">
                  <c:v>8</c:v>
                </c:pt>
              </c:numCache>
            </c:numRef>
          </c:val>
        </c:ser>
        <c:ser>
          <c:idx val="5"/>
          <c:order val="5"/>
          <c:spPr>
            <a:ln w="25400">
              <a:noFill/>
            </a:ln>
          </c:spPr>
          <c:val>
            <c:numRef>
              <c:f>Harkgegevens!$C$100:$Q$100</c:f>
              <c:numCache>
                <c:formatCode>General</c:formatCode>
                <c:ptCount val="15"/>
                <c:pt idx="0">
                  <c:v>0</c:v>
                </c:pt>
                <c:pt idx="4">
                  <c:v>0</c:v>
                </c:pt>
                <c:pt idx="5">
                  <c:v>217</c:v>
                </c:pt>
                <c:pt idx="8">
                  <c:v>25</c:v>
                </c:pt>
                <c:pt idx="9">
                  <c:v>10</c:v>
                </c:pt>
                <c:pt idx="11">
                  <c:v>25</c:v>
                </c:pt>
                <c:pt idx="13">
                  <c:v>10</c:v>
                </c:pt>
                <c:pt idx="14">
                  <c:v>12</c:v>
                </c:pt>
              </c:numCache>
            </c:numRef>
          </c:val>
        </c:ser>
        <c:ser>
          <c:idx val="6"/>
          <c:order val="6"/>
          <c:spPr>
            <a:ln w="25400">
              <a:noFill/>
            </a:ln>
          </c:spPr>
          <c:val>
            <c:numRef>
              <c:f>Harkgegevens!$C$101:$Q$101</c:f>
              <c:numCache>
                <c:formatCode>General</c:formatCode>
                <c:ptCount val="15"/>
                <c:pt idx="0">
                  <c:v>0</c:v>
                </c:pt>
                <c:pt idx="4">
                  <c:v>0</c:v>
                </c:pt>
                <c:pt idx="5">
                  <c:v>50</c:v>
                </c:pt>
                <c:pt idx="6">
                  <c:v>40</c:v>
                </c:pt>
                <c:pt idx="7">
                  <c:v>194</c:v>
                </c:pt>
                <c:pt idx="8">
                  <c:v>120</c:v>
                </c:pt>
                <c:pt idx="9">
                  <c:v>80</c:v>
                </c:pt>
                <c:pt idx="11">
                  <c:v>100</c:v>
                </c:pt>
                <c:pt idx="12">
                  <c:v>450</c:v>
                </c:pt>
                <c:pt idx="13">
                  <c:v>1280</c:v>
                </c:pt>
                <c:pt idx="14">
                  <c:v>840</c:v>
                </c:pt>
              </c:numCache>
            </c:numRef>
          </c:val>
        </c:ser>
        <c:ser>
          <c:idx val="7"/>
          <c:order val="7"/>
          <c:spPr>
            <a:ln w="25400">
              <a:noFill/>
            </a:ln>
          </c:spPr>
          <c:val>
            <c:numRef>
              <c:f>Harkgegevens!$C$102:$Q$102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8"/>
          <c:order val="8"/>
          <c:spPr>
            <a:ln w="25400">
              <a:noFill/>
            </a:ln>
          </c:spPr>
          <c:val>
            <c:numRef>
              <c:f>Harkgegevens!$C$103:$Q$103</c:f>
              <c:numCache>
                <c:formatCode>General</c:formatCode>
                <c:ptCount val="1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896256"/>
        <c:axId val="130898176"/>
      </c:areaChart>
      <c:catAx>
        <c:axId val="130896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weeknummer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0898176"/>
        <c:crosses val="autoZero"/>
        <c:auto val="1"/>
        <c:lblAlgn val="ctr"/>
        <c:lblOffset val="100"/>
        <c:noMultiLvlLbl val="0"/>
      </c:catAx>
      <c:valAx>
        <c:axId val="130898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896256"/>
        <c:crosses val="autoZero"/>
        <c:crossBetween val="midCat"/>
        <c:dispUnits>
          <c:builtInUnit val="thousands"/>
          <c:dispUnitsLbl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versgewicht [kg]</a:t>
                  </a:r>
                </a:p>
              </c:rich>
            </c:tx>
          </c:dispUnitsLbl>
        </c:dispUnits>
      </c:valAx>
    </c:plotArea>
    <c:legend>
      <c:legendPos val="tr"/>
      <c:layout>
        <c:manualLayout>
          <c:xMode val="edge"/>
          <c:yMode val="edge"/>
          <c:x val="9.7694599283177141E-2"/>
          <c:y val="8.1126749622920324E-2"/>
          <c:w val="7.6377982268893821E-2"/>
          <c:h val="0.57103921231131083"/>
        </c:manualLayout>
      </c:layout>
      <c:overlay val="0"/>
      <c:spPr>
        <a:solidFill>
          <a:sysClr val="window" lastClr="FFFFFF"/>
        </a:solidFill>
        <a:ln>
          <a:solidFill>
            <a:schemeClr val="tx1"/>
          </a:solidFill>
        </a:ln>
      </c:spPr>
    </c:legend>
    <c:plotVisOnly val="1"/>
    <c:dispBlanksAs val="zero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('Meetgegevens harkmethode'!$AZ$74,'Meetgegevens harkmethode'!$AZ$79,'Meetgegevens harkmethode'!$AZ$80,'Meetgegevens harkmethode'!$AZ$84,'Meetgegevens harkmethode'!$AZ$85,'Meetgegevens harkmethode'!$AZ$89)</c:f>
              <c:numCache>
                <c:formatCode>General</c:formatCode>
                <c:ptCount val="6"/>
                <c:pt idx="0">
                  <c:v>940</c:v>
                </c:pt>
                <c:pt idx="1">
                  <c:v>2190</c:v>
                </c:pt>
                <c:pt idx="2">
                  <c:v>37</c:v>
                </c:pt>
                <c:pt idx="3">
                  <c:v>48</c:v>
                </c:pt>
                <c:pt idx="4">
                  <c:v>4446</c:v>
                </c:pt>
                <c:pt idx="5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713348774312519E-2"/>
          <c:y val="5.5498873296370196E-2"/>
          <c:w val="0.87747886839869005"/>
          <c:h val="0.79439492092888764"/>
        </c:manualLayout>
      </c:layout>
      <c:areaChart>
        <c:grouping val="stacked"/>
        <c:varyColors val="0"/>
        <c:ser>
          <c:idx val="0"/>
          <c:order val="0"/>
          <c:spPr>
            <a:ln w="25400">
              <a:noFill/>
            </a:ln>
          </c:spPr>
          <c:val>
            <c:numRef>
              <c:f>Harkgegevens!$C$110:$Q$110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1"/>
          <c:order val="1"/>
          <c:spPr>
            <a:ln w="25400">
              <a:noFill/>
            </a:ln>
          </c:spPr>
          <c:val>
            <c:numRef>
              <c:f>Harkgegevens!$C$111:$Q$111</c:f>
              <c:numCache>
                <c:formatCode>General</c:formatCode>
                <c:ptCount val="15"/>
                <c:pt idx="0">
                  <c:v>0</c:v>
                </c:pt>
                <c:pt idx="6">
                  <c:v>5</c:v>
                </c:pt>
                <c:pt idx="7">
                  <c:v>10</c:v>
                </c:pt>
                <c:pt idx="9">
                  <c:v>5</c:v>
                </c:pt>
                <c:pt idx="13">
                  <c:v>7</c:v>
                </c:pt>
              </c:numCache>
            </c:numRef>
          </c:val>
        </c:ser>
        <c:ser>
          <c:idx val="2"/>
          <c:order val="2"/>
          <c:spPr>
            <a:ln w="25400">
              <a:noFill/>
            </a:ln>
          </c:spPr>
          <c:val>
            <c:numRef>
              <c:f>Harkgegevens!$C$112:$Q$112</c:f>
              <c:numCache>
                <c:formatCode>General</c:formatCode>
                <c:ptCount val="15"/>
                <c:pt idx="0">
                  <c:v>0</c:v>
                </c:pt>
                <c:pt idx="6">
                  <c:v>1</c:v>
                </c:pt>
                <c:pt idx="7">
                  <c:v>100</c:v>
                </c:pt>
                <c:pt idx="8">
                  <c:v>25</c:v>
                </c:pt>
                <c:pt idx="9">
                  <c:v>20</c:v>
                </c:pt>
                <c:pt idx="11">
                  <c:v>50</c:v>
                </c:pt>
                <c:pt idx="12">
                  <c:v>12</c:v>
                </c:pt>
                <c:pt idx="14">
                  <c:v>10</c:v>
                </c:pt>
              </c:numCache>
            </c:numRef>
          </c:val>
        </c:ser>
        <c:ser>
          <c:idx val="3"/>
          <c:order val="3"/>
          <c:spPr>
            <a:ln w="25400">
              <a:noFill/>
            </a:ln>
          </c:spPr>
          <c:val>
            <c:numRef>
              <c:f>Harkgegevens!$C$113:$Q$113</c:f>
              <c:numCache>
                <c:formatCode>General</c:formatCode>
                <c:ptCount val="15"/>
                <c:pt idx="0">
                  <c:v>0</c:v>
                </c:pt>
                <c:pt idx="5">
                  <c:v>16</c:v>
                </c:pt>
                <c:pt idx="7">
                  <c:v>5</c:v>
                </c:pt>
                <c:pt idx="14">
                  <c:v>4</c:v>
                </c:pt>
              </c:numCache>
            </c:numRef>
          </c:val>
        </c:ser>
        <c:ser>
          <c:idx val="4"/>
          <c:order val="4"/>
          <c:spPr>
            <a:ln w="25400">
              <a:noFill/>
            </a:ln>
          </c:spPr>
          <c:val>
            <c:numRef>
              <c:f>Harkgegevens!$C$114:$Q$114</c:f>
              <c:numCache>
                <c:formatCode>General</c:formatCode>
                <c:ptCount val="15"/>
                <c:pt idx="0">
                  <c:v>0</c:v>
                </c:pt>
                <c:pt idx="4">
                  <c:v>0</c:v>
                </c:pt>
                <c:pt idx="5">
                  <c:v>65</c:v>
                </c:pt>
                <c:pt idx="6">
                  <c:v>170</c:v>
                </c:pt>
                <c:pt idx="7">
                  <c:v>35</c:v>
                </c:pt>
                <c:pt idx="8">
                  <c:v>10</c:v>
                </c:pt>
                <c:pt idx="9">
                  <c:v>5</c:v>
                </c:pt>
                <c:pt idx="11">
                  <c:v>5</c:v>
                </c:pt>
                <c:pt idx="12">
                  <c:v>5</c:v>
                </c:pt>
                <c:pt idx="14">
                  <c:v>8</c:v>
                </c:pt>
              </c:numCache>
            </c:numRef>
          </c:val>
        </c:ser>
        <c:ser>
          <c:idx val="5"/>
          <c:order val="5"/>
          <c:spPr>
            <a:ln w="25400">
              <a:noFill/>
            </a:ln>
          </c:spPr>
          <c:val>
            <c:numRef>
              <c:f>Harkgegevens!$C$115:$Q$115</c:f>
              <c:numCache>
                <c:formatCode>General</c:formatCode>
                <c:ptCount val="15"/>
                <c:pt idx="0">
                  <c:v>0</c:v>
                </c:pt>
                <c:pt idx="3">
                  <c:v>0</c:v>
                </c:pt>
                <c:pt idx="5">
                  <c:v>25</c:v>
                </c:pt>
                <c:pt idx="9">
                  <c:v>50</c:v>
                </c:pt>
                <c:pt idx="12">
                  <c:v>25</c:v>
                </c:pt>
              </c:numCache>
            </c:numRef>
          </c:val>
        </c:ser>
        <c:ser>
          <c:idx val="6"/>
          <c:order val="6"/>
          <c:spPr>
            <a:ln w="25400">
              <a:noFill/>
            </a:ln>
          </c:spPr>
          <c:val>
            <c:numRef>
              <c:f>Harkgegevens!$C$116:$Q$116</c:f>
              <c:numCache>
                <c:formatCode>General</c:formatCode>
                <c:ptCount val="15"/>
                <c:pt idx="0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150</c:v>
                </c:pt>
                <c:pt idx="6">
                  <c:v>150</c:v>
                </c:pt>
                <c:pt idx="7">
                  <c:v>285</c:v>
                </c:pt>
                <c:pt idx="8">
                  <c:v>50</c:v>
                </c:pt>
                <c:pt idx="9">
                  <c:v>285</c:v>
                </c:pt>
                <c:pt idx="11">
                  <c:v>540</c:v>
                </c:pt>
                <c:pt idx="12">
                  <c:v>380</c:v>
                </c:pt>
                <c:pt idx="13">
                  <c:v>853</c:v>
                </c:pt>
                <c:pt idx="14">
                  <c:v>670</c:v>
                </c:pt>
              </c:numCache>
            </c:numRef>
          </c:val>
        </c:ser>
        <c:ser>
          <c:idx val="7"/>
          <c:order val="7"/>
          <c:spPr>
            <a:ln w="25400">
              <a:noFill/>
            </a:ln>
          </c:spPr>
          <c:val>
            <c:numRef>
              <c:f>Harkgegevens!$C$117:$Q$117</c:f>
              <c:numCache>
                <c:formatCode>General</c:formatCode>
                <c:ptCount val="15"/>
                <c:pt idx="0">
                  <c:v>0</c:v>
                </c:pt>
                <c:pt idx="3">
                  <c:v>0</c:v>
                </c:pt>
              </c:numCache>
            </c:numRef>
          </c:val>
        </c:ser>
        <c:ser>
          <c:idx val="8"/>
          <c:order val="8"/>
          <c:spPr>
            <a:ln w="25400">
              <a:noFill/>
            </a:ln>
          </c:spPr>
          <c:val>
            <c:numRef>
              <c:f>Harkgegevens!$C$118:$Q$118</c:f>
              <c:numCache>
                <c:formatCode>General</c:formatCode>
                <c:ptCount val="1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948928"/>
        <c:axId val="131950848"/>
      </c:areaChart>
      <c:catAx>
        <c:axId val="131948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weeknummer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1950848"/>
        <c:crosses val="autoZero"/>
        <c:auto val="1"/>
        <c:lblAlgn val="ctr"/>
        <c:lblOffset val="100"/>
        <c:noMultiLvlLbl val="0"/>
      </c:catAx>
      <c:valAx>
        <c:axId val="131950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1948928"/>
        <c:crosses val="autoZero"/>
        <c:crossBetween val="midCat"/>
        <c:dispUnits>
          <c:builtInUnit val="thousands"/>
          <c:dispUnitsLbl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versgewicht [kg]</a:t>
                  </a:r>
                </a:p>
              </c:rich>
            </c:tx>
          </c:dispUnitsLbl>
        </c:dispUnits>
      </c:valAx>
    </c:plotArea>
    <c:legend>
      <c:legendPos val="tr"/>
      <c:layout>
        <c:manualLayout>
          <c:xMode val="edge"/>
          <c:yMode val="edge"/>
          <c:x val="9.7694599283177197E-2"/>
          <c:y val="8.1126749622920324E-2"/>
          <c:w val="7.6377982268893821E-2"/>
          <c:h val="0.57103921231131105"/>
        </c:manualLayout>
      </c:layout>
      <c:overlay val="0"/>
      <c:spPr>
        <a:solidFill>
          <a:sysClr val="window" lastClr="FFFFFF"/>
        </a:solidFill>
        <a:ln>
          <a:solidFill>
            <a:schemeClr val="tx1"/>
          </a:solidFill>
        </a:ln>
      </c:spPr>
    </c:legend>
    <c:plotVisOnly val="1"/>
    <c:dispBlanksAs val="zero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713348774312519E-2"/>
          <c:y val="5.5498873296370196E-2"/>
          <c:w val="0.87747886839869038"/>
          <c:h val="0.79439492092888764"/>
        </c:manualLayout>
      </c:layout>
      <c:areaChart>
        <c:grouping val="stacked"/>
        <c:varyColors val="0"/>
        <c:ser>
          <c:idx val="0"/>
          <c:order val="0"/>
          <c:spPr>
            <a:ln w="25400">
              <a:noFill/>
            </a:ln>
          </c:spPr>
          <c:val>
            <c:numRef>
              <c:f>Harkgegevens!$C$125:$Q$125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1"/>
          <c:order val="1"/>
          <c:spPr>
            <a:ln w="25400">
              <a:noFill/>
            </a:ln>
          </c:spPr>
          <c:val>
            <c:numRef>
              <c:f>Harkgegevens!$C$126:$Q$126</c:f>
              <c:numCache>
                <c:formatCode>General</c:formatCode>
                <c:ptCount val="15"/>
                <c:pt idx="0">
                  <c:v>0</c:v>
                </c:pt>
                <c:pt idx="4">
                  <c:v>0</c:v>
                </c:pt>
                <c:pt idx="7">
                  <c:v>2</c:v>
                </c:pt>
              </c:numCache>
            </c:numRef>
          </c:val>
        </c:ser>
        <c:ser>
          <c:idx val="2"/>
          <c:order val="2"/>
          <c:spPr>
            <a:ln w="25400">
              <a:noFill/>
            </a:ln>
          </c:spPr>
          <c:val>
            <c:numRef>
              <c:f>Harkgegevens!$C$127:$Q$127</c:f>
              <c:numCache>
                <c:formatCode>General</c:formatCode>
                <c:ptCount val="15"/>
                <c:pt idx="0">
                  <c:v>0</c:v>
                </c:pt>
                <c:pt idx="6">
                  <c:v>225</c:v>
                </c:pt>
                <c:pt idx="7">
                  <c:v>600</c:v>
                </c:pt>
                <c:pt idx="8">
                  <c:v>210</c:v>
                </c:pt>
              </c:numCache>
            </c:numRef>
          </c:val>
        </c:ser>
        <c:ser>
          <c:idx val="3"/>
          <c:order val="3"/>
          <c:spPr>
            <a:ln w="25400">
              <a:noFill/>
            </a:ln>
          </c:spPr>
          <c:val>
            <c:numRef>
              <c:f>Harkgegevens!$C$128:$Q$128</c:f>
              <c:numCache>
                <c:formatCode>General</c:formatCode>
                <c:ptCount val="15"/>
                <c:pt idx="0">
                  <c:v>0</c:v>
                </c:pt>
                <c:pt idx="5">
                  <c:v>19</c:v>
                </c:pt>
                <c:pt idx="6">
                  <c:v>25</c:v>
                </c:pt>
                <c:pt idx="7">
                  <c:v>277</c:v>
                </c:pt>
                <c:pt idx="8">
                  <c:v>185</c:v>
                </c:pt>
                <c:pt idx="9">
                  <c:v>12</c:v>
                </c:pt>
                <c:pt idx="12">
                  <c:v>40</c:v>
                </c:pt>
              </c:numCache>
            </c:numRef>
          </c:val>
        </c:ser>
        <c:ser>
          <c:idx val="4"/>
          <c:order val="4"/>
          <c:spPr>
            <a:ln w="25400">
              <a:noFill/>
            </a:ln>
          </c:spPr>
          <c:val>
            <c:numRef>
              <c:f>Harkgegevens!$C$129:$Q$129</c:f>
              <c:numCache>
                <c:formatCode>General</c:formatCode>
                <c:ptCount val="15"/>
                <c:pt idx="0">
                  <c:v>0</c:v>
                </c:pt>
                <c:pt idx="4">
                  <c:v>0</c:v>
                </c:pt>
                <c:pt idx="6">
                  <c:v>40</c:v>
                </c:pt>
                <c:pt idx="7">
                  <c:v>25</c:v>
                </c:pt>
              </c:numCache>
            </c:numRef>
          </c:val>
        </c:ser>
        <c:ser>
          <c:idx val="5"/>
          <c:order val="5"/>
          <c:spPr>
            <a:ln w="25400">
              <a:noFill/>
            </a:ln>
          </c:spPr>
          <c:val>
            <c:numRef>
              <c:f>Harkgegevens!$C$130:$Q$130</c:f>
              <c:numCache>
                <c:formatCode>General</c:formatCode>
                <c:ptCount val="15"/>
                <c:pt idx="0">
                  <c:v>0</c:v>
                </c:pt>
                <c:pt idx="3">
                  <c:v>0</c:v>
                </c:pt>
                <c:pt idx="5">
                  <c:v>28</c:v>
                </c:pt>
                <c:pt idx="8">
                  <c:v>150</c:v>
                </c:pt>
                <c:pt idx="9">
                  <c:v>7</c:v>
                </c:pt>
                <c:pt idx="11">
                  <c:v>780</c:v>
                </c:pt>
                <c:pt idx="12">
                  <c:v>373</c:v>
                </c:pt>
                <c:pt idx="13">
                  <c:v>350</c:v>
                </c:pt>
              </c:numCache>
            </c:numRef>
          </c:val>
        </c:ser>
        <c:ser>
          <c:idx val="6"/>
          <c:order val="6"/>
          <c:spPr>
            <a:ln w="25400">
              <a:noFill/>
            </a:ln>
          </c:spPr>
          <c:val>
            <c:numRef>
              <c:f>Harkgegevens!$C$131:$Q$131</c:f>
              <c:numCache>
                <c:formatCode>General</c:formatCode>
                <c:ptCount val="15"/>
                <c:pt idx="0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963</c:v>
                </c:pt>
                <c:pt idx="6">
                  <c:v>470</c:v>
                </c:pt>
                <c:pt idx="7">
                  <c:v>970</c:v>
                </c:pt>
                <c:pt idx="8">
                  <c:v>590</c:v>
                </c:pt>
                <c:pt idx="9">
                  <c:v>1730</c:v>
                </c:pt>
                <c:pt idx="11">
                  <c:v>830</c:v>
                </c:pt>
                <c:pt idx="12">
                  <c:v>1132</c:v>
                </c:pt>
                <c:pt idx="13">
                  <c:v>1300</c:v>
                </c:pt>
                <c:pt idx="14">
                  <c:v>1351</c:v>
                </c:pt>
              </c:numCache>
            </c:numRef>
          </c:val>
        </c:ser>
        <c:ser>
          <c:idx val="7"/>
          <c:order val="7"/>
          <c:spPr>
            <a:ln w="25400">
              <a:noFill/>
            </a:ln>
          </c:spPr>
          <c:val>
            <c:numRef>
              <c:f>Harkgegevens!$C$132:$Q$132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8"/>
          <c:order val="8"/>
          <c:spPr>
            <a:ln w="25400">
              <a:noFill/>
            </a:ln>
          </c:spPr>
          <c:val>
            <c:numRef>
              <c:f>Harkgegevens!$C$133:$Q$133</c:f>
              <c:numCache>
                <c:formatCode>General</c:formatCode>
                <c:ptCount val="1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016384"/>
        <c:axId val="132018560"/>
      </c:areaChart>
      <c:catAx>
        <c:axId val="132016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weeknummer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2018560"/>
        <c:crosses val="autoZero"/>
        <c:auto val="1"/>
        <c:lblAlgn val="ctr"/>
        <c:lblOffset val="100"/>
        <c:noMultiLvlLbl val="0"/>
      </c:catAx>
      <c:valAx>
        <c:axId val="132018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016384"/>
        <c:crosses val="autoZero"/>
        <c:crossBetween val="midCat"/>
        <c:dispUnits>
          <c:builtInUnit val="thousands"/>
          <c:dispUnitsLbl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versgewicht [kg]</a:t>
                  </a:r>
                </a:p>
              </c:rich>
            </c:tx>
          </c:dispUnitsLbl>
        </c:dispUnits>
      </c:valAx>
    </c:plotArea>
    <c:legend>
      <c:legendPos val="tr"/>
      <c:layout>
        <c:manualLayout>
          <c:xMode val="edge"/>
          <c:yMode val="edge"/>
          <c:x val="9.7694599283177239E-2"/>
          <c:y val="8.1126749622920324E-2"/>
          <c:w val="7.6377982268893821E-2"/>
          <c:h val="0.57103921231131138"/>
        </c:manualLayout>
      </c:layout>
      <c:overlay val="0"/>
      <c:spPr>
        <a:solidFill>
          <a:sysClr val="window" lastClr="FFFFFF"/>
        </a:solidFill>
        <a:ln>
          <a:solidFill>
            <a:schemeClr val="tx1"/>
          </a:solidFill>
        </a:ln>
      </c:spPr>
    </c:legend>
    <c:plotVisOnly val="1"/>
    <c:dispBlanksAs val="zero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713348774312519E-2"/>
          <c:y val="5.5498873296370196E-2"/>
          <c:w val="0.87747886839869071"/>
          <c:h val="0.79439492092888764"/>
        </c:manualLayout>
      </c:layout>
      <c:areaChart>
        <c:grouping val="stacked"/>
        <c:varyColors val="0"/>
        <c:ser>
          <c:idx val="0"/>
          <c:order val="0"/>
          <c:spPr>
            <a:ln w="25400">
              <a:noFill/>
            </a:ln>
          </c:spPr>
          <c:val>
            <c:numRef>
              <c:f>Harkgegevens!$C$140:$Q$140</c:f>
              <c:numCache>
                <c:formatCode>General</c:formatCode>
                <c:ptCount val="15"/>
                <c:pt idx="0">
                  <c:v>0</c:v>
                </c:pt>
                <c:pt idx="6">
                  <c:v>32</c:v>
                </c:pt>
                <c:pt idx="7">
                  <c:v>10</c:v>
                </c:pt>
                <c:pt idx="8">
                  <c:v>50</c:v>
                </c:pt>
                <c:pt idx="11">
                  <c:v>10</c:v>
                </c:pt>
              </c:numCache>
            </c:numRef>
          </c:val>
        </c:ser>
        <c:ser>
          <c:idx val="1"/>
          <c:order val="1"/>
          <c:spPr>
            <a:ln w="25400">
              <a:noFill/>
            </a:ln>
          </c:spPr>
          <c:val>
            <c:numRef>
              <c:f>Harkgegevens!$C$141:$Q$141</c:f>
              <c:numCache>
                <c:formatCode>General</c:formatCode>
                <c:ptCount val="15"/>
                <c:pt idx="0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spPr>
            <a:ln w="25400">
              <a:noFill/>
            </a:ln>
          </c:spPr>
          <c:val>
            <c:numRef>
              <c:f>Harkgegevens!$C$142:$Q$142</c:f>
              <c:numCache>
                <c:formatCode>General</c:formatCode>
                <c:ptCount val="15"/>
                <c:pt idx="0">
                  <c:v>0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spPr>
            <a:ln w="25400">
              <a:noFill/>
            </a:ln>
          </c:spPr>
          <c:val>
            <c:numRef>
              <c:f>Harkgegevens!$C$143:$Q$143</c:f>
              <c:numCache>
                <c:formatCode>General</c:formatCode>
                <c:ptCount val="15"/>
                <c:pt idx="0">
                  <c:v>0</c:v>
                </c:pt>
                <c:pt idx="5">
                  <c:v>15</c:v>
                </c:pt>
                <c:pt idx="6">
                  <c:v>30</c:v>
                </c:pt>
                <c:pt idx="7">
                  <c:v>60</c:v>
                </c:pt>
                <c:pt idx="8">
                  <c:v>100</c:v>
                </c:pt>
                <c:pt idx="9">
                  <c:v>330</c:v>
                </c:pt>
                <c:pt idx="11">
                  <c:v>275</c:v>
                </c:pt>
                <c:pt idx="12">
                  <c:v>75</c:v>
                </c:pt>
                <c:pt idx="13">
                  <c:v>563</c:v>
                </c:pt>
                <c:pt idx="14">
                  <c:v>48</c:v>
                </c:pt>
              </c:numCache>
            </c:numRef>
          </c:val>
        </c:ser>
        <c:ser>
          <c:idx val="4"/>
          <c:order val="4"/>
          <c:spPr>
            <a:ln w="25400">
              <a:noFill/>
            </a:ln>
          </c:spPr>
          <c:val>
            <c:numRef>
              <c:f>Harkgegevens!$C$144:$Q$144</c:f>
              <c:numCache>
                <c:formatCode>General</c:formatCode>
                <c:ptCount val="15"/>
                <c:pt idx="0">
                  <c:v>0</c:v>
                </c:pt>
                <c:pt idx="4">
                  <c:v>0</c:v>
                </c:pt>
                <c:pt idx="5">
                  <c:v>9</c:v>
                </c:pt>
                <c:pt idx="6">
                  <c:v>65</c:v>
                </c:pt>
                <c:pt idx="7">
                  <c:v>30</c:v>
                </c:pt>
                <c:pt idx="9">
                  <c:v>85</c:v>
                </c:pt>
                <c:pt idx="11">
                  <c:v>190</c:v>
                </c:pt>
                <c:pt idx="12">
                  <c:v>350</c:v>
                </c:pt>
                <c:pt idx="13">
                  <c:v>85</c:v>
                </c:pt>
              </c:numCache>
            </c:numRef>
          </c:val>
        </c:ser>
        <c:ser>
          <c:idx val="5"/>
          <c:order val="5"/>
          <c:spPr>
            <a:ln w="25400">
              <a:noFill/>
            </a:ln>
          </c:spPr>
          <c:val>
            <c:numRef>
              <c:f>Harkgegevens!$C$145:$Q$145</c:f>
              <c:numCache>
                <c:formatCode>General</c:formatCode>
                <c:ptCount val="15"/>
                <c:pt idx="0">
                  <c:v>0</c:v>
                </c:pt>
                <c:pt idx="3">
                  <c:v>0</c:v>
                </c:pt>
                <c:pt idx="4">
                  <c:v>0</c:v>
                </c:pt>
                <c:pt idx="7">
                  <c:v>15</c:v>
                </c:pt>
                <c:pt idx="8">
                  <c:v>350</c:v>
                </c:pt>
                <c:pt idx="9">
                  <c:v>80</c:v>
                </c:pt>
                <c:pt idx="11">
                  <c:v>70</c:v>
                </c:pt>
              </c:numCache>
            </c:numRef>
          </c:val>
        </c:ser>
        <c:ser>
          <c:idx val="6"/>
          <c:order val="6"/>
          <c:spPr>
            <a:ln w="25400">
              <a:noFill/>
            </a:ln>
          </c:spPr>
          <c:val>
            <c:numRef>
              <c:f>Harkgegevens!$C$146:$Q$146</c:f>
              <c:numCache>
                <c:formatCode>General</c:formatCode>
                <c:ptCount val="15"/>
                <c:pt idx="0">
                  <c:v>0</c:v>
                </c:pt>
                <c:pt idx="4">
                  <c:v>0</c:v>
                </c:pt>
                <c:pt idx="5">
                  <c:v>9</c:v>
                </c:pt>
                <c:pt idx="6">
                  <c:v>25</c:v>
                </c:pt>
                <c:pt idx="7">
                  <c:v>50</c:v>
                </c:pt>
                <c:pt idx="8">
                  <c:v>75</c:v>
                </c:pt>
                <c:pt idx="9">
                  <c:v>300</c:v>
                </c:pt>
                <c:pt idx="11">
                  <c:v>100</c:v>
                </c:pt>
                <c:pt idx="12">
                  <c:v>116</c:v>
                </c:pt>
                <c:pt idx="13">
                  <c:v>284</c:v>
                </c:pt>
                <c:pt idx="14">
                  <c:v>2143</c:v>
                </c:pt>
              </c:numCache>
            </c:numRef>
          </c:val>
        </c:ser>
        <c:ser>
          <c:idx val="7"/>
          <c:order val="7"/>
          <c:spPr>
            <a:ln w="25400">
              <a:noFill/>
            </a:ln>
          </c:spPr>
          <c:val>
            <c:numRef>
              <c:f>Harkgegevens!$C$147:$Q$147</c:f>
              <c:numCache>
                <c:formatCode>General</c:formatCode>
                <c:ptCount val="15"/>
                <c:pt idx="0">
                  <c:v>0</c:v>
                </c:pt>
                <c:pt idx="7">
                  <c:v>5</c:v>
                </c:pt>
                <c:pt idx="11">
                  <c:v>15</c:v>
                </c:pt>
              </c:numCache>
            </c:numRef>
          </c:val>
        </c:ser>
        <c:ser>
          <c:idx val="8"/>
          <c:order val="8"/>
          <c:spPr>
            <a:ln w="25400">
              <a:noFill/>
            </a:ln>
          </c:spPr>
          <c:val>
            <c:numRef>
              <c:f>Harkgegevens!$C$148:$Q$148</c:f>
              <c:numCache>
                <c:formatCode>General</c:formatCode>
                <c:ptCount val="1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738624"/>
        <c:axId val="131748992"/>
      </c:areaChart>
      <c:catAx>
        <c:axId val="131738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weeknummer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1748992"/>
        <c:crosses val="autoZero"/>
        <c:auto val="1"/>
        <c:lblAlgn val="ctr"/>
        <c:lblOffset val="100"/>
        <c:noMultiLvlLbl val="0"/>
      </c:catAx>
      <c:valAx>
        <c:axId val="131748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1738624"/>
        <c:crosses val="autoZero"/>
        <c:crossBetween val="midCat"/>
        <c:dispUnits>
          <c:builtInUnit val="thousands"/>
          <c:dispUnitsLbl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versgewicht [kg]</a:t>
                  </a:r>
                </a:p>
              </c:rich>
            </c:tx>
          </c:dispUnitsLbl>
        </c:dispUnits>
      </c:valAx>
    </c:plotArea>
    <c:legend>
      <c:legendPos val="tr"/>
      <c:layout>
        <c:manualLayout>
          <c:xMode val="edge"/>
          <c:yMode val="edge"/>
          <c:x val="9.7694599283177266E-2"/>
          <c:y val="8.1126749622920324E-2"/>
          <c:w val="7.6377982268893821E-2"/>
          <c:h val="0.57103921231131172"/>
        </c:manualLayout>
      </c:layout>
      <c:overlay val="0"/>
      <c:spPr>
        <a:solidFill>
          <a:sysClr val="window" lastClr="FFFFFF"/>
        </a:solidFill>
        <a:ln>
          <a:solidFill>
            <a:schemeClr val="tx1"/>
          </a:solidFill>
        </a:ln>
      </c:spPr>
    </c:legend>
    <c:plotVisOnly val="1"/>
    <c:dispBlanksAs val="zero"/>
    <c:showDLblsOverMax val="0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713348774312519E-2"/>
          <c:y val="5.5498873296370196E-2"/>
          <c:w val="0.87747886839869071"/>
          <c:h val="0.79439492092888764"/>
        </c:manualLayout>
      </c:layout>
      <c:areaChart>
        <c:grouping val="stacked"/>
        <c:varyColors val="0"/>
        <c:ser>
          <c:idx val="0"/>
          <c:order val="0"/>
          <c:spPr>
            <a:ln w="25400">
              <a:noFill/>
            </a:ln>
          </c:spPr>
          <c:val>
            <c:numRef>
              <c:f>Harkgegevens!$C$155:$Q$155</c:f>
              <c:numCache>
                <c:formatCode>General</c:formatCode>
                <c:ptCount val="15"/>
                <c:pt idx="0">
                  <c:v>0</c:v>
                </c:pt>
                <c:pt idx="5">
                  <c:v>1</c:v>
                </c:pt>
                <c:pt idx="6">
                  <c:v>65</c:v>
                </c:pt>
                <c:pt idx="7">
                  <c:v>2</c:v>
                </c:pt>
                <c:pt idx="8">
                  <c:v>50</c:v>
                </c:pt>
              </c:numCache>
            </c:numRef>
          </c:val>
        </c:ser>
        <c:ser>
          <c:idx val="1"/>
          <c:order val="1"/>
          <c:spPr>
            <a:ln w="25400">
              <a:noFill/>
            </a:ln>
          </c:spPr>
          <c:val>
            <c:numRef>
              <c:f>Harkgegevens!$C$156:$Q$156</c:f>
              <c:numCache>
                <c:formatCode>General</c:formatCode>
                <c:ptCount val="15"/>
                <c:pt idx="0">
                  <c:v>0</c:v>
                </c:pt>
                <c:pt idx="5">
                  <c:v>1</c:v>
                </c:pt>
                <c:pt idx="7">
                  <c:v>10</c:v>
                </c:pt>
                <c:pt idx="8">
                  <c:v>5</c:v>
                </c:pt>
                <c:pt idx="9">
                  <c:v>54</c:v>
                </c:pt>
                <c:pt idx="12">
                  <c:v>2</c:v>
                </c:pt>
              </c:numCache>
            </c:numRef>
          </c:val>
        </c:ser>
        <c:ser>
          <c:idx val="2"/>
          <c:order val="2"/>
          <c:spPr>
            <a:ln w="25400">
              <a:noFill/>
            </a:ln>
          </c:spPr>
          <c:val>
            <c:numRef>
              <c:f>Harkgegevens!$C$157:$Q$157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3"/>
          <c:order val="3"/>
          <c:spPr>
            <a:ln w="25400">
              <a:noFill/>
            </a:ln>
          </c:spPr>
          <c:val>
            <c:numRef>
              <c:f>Harkgegevens!$C$158:$Q$158</c:f>
              <c:numCache>
                <c:formatCode>General</c:formatCode>
                <c:ptCount val="15"/>
                <c:pt idx="0">
                  <c:v>0</c:v>
                </c:pt>
                <c:pt idx="6">
                  <c:v>15</c:v>
                </c:pt>
                <c:pt idx="7">
                  <c:v>10</c:v>
                </c:pt>
                <c:pt idx="8">
                  <c:v>165</c:v>
                </c:pt>
                <c:pt idx="9">
                  <c:v>18</c:v>
                </c:pt>
                <c:pt idx="11">
                  <c:v>20</c:v>
                </c:pt>
                <c:pt idx="12">
                  <c:v>5</c:v>
                </c:pt>
                <c:pt idx="13">
                  <c:v>24</c:v>
                </c:pt>
                <c:pt idx="14">
                  <c:v>17</c:v>
                </c:pt>
              </c:numCache>
            </c:numRef>
          </c:val>
        </c:ser>
        <c:ser>
          <c:idx val="4"/>
          <c:order val="4"/>
          <c:spPr>
            <a:ln w="25400">
              <a:noFill/>
            </a:ln>
          </c:spPr>
          <c:val>
            <c:numRef>
              <c:f>Harkgegevens!$C$159:$Q$159</c:f>
              <c:numCache>
                <c:formatCode>General</c:formatCode>
                <c:ptCount val="15"/>
                <c:pt idx="0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</c:v>
                </c:pt>
                <c:pt idx="6">
                  <c:v>50</c:v>
                </c:pt>
                <c:pt idx="7">
                  <c:v>20</c:v>
                </c:pt>
                <c:pt idx="9">
                  <c:v>475</c:v>
                </c:pt>
                <c:pt idx="11">
                  <c:v>116</c:v>
                </c:pt>
                <c:pt idx="12">
                  <c:v>190</c:v>
                </c:pt>
                <c:pt idx="13">
                  <c:v>28</c:v>
                </c:pt>
                <c:pt idx="14">
                  <c:v>23</c:v>
                </c:pt>
              </c:numCache>
            </c:numRef>
          </c:val>
        </c:ser>
        <c:ser>
          <c:idx val="5"/>
          <c:order val="5"/>
          <c:spPr>
            <a:ln w="25400">
              <a:noFill/>
            </a:ln>
          </c:spPr>
          <c:val>
            <c:numRef>
              <c:f>Harkgegevens!$C$160:$Q$160</c:f>
              <c:numCache>
                <c:formatCode>General</c:formatCode>
                <c:ptCount val="15"/>
                <c:pt idx="0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53</c:v>
                </c:pt>
                <c:pt idx="7">
                  <c:v>10</c:v>
                </c:pt>
                <c:pt idx="8">
                  <c:v>140</c:v>
                </c:pt>
                <c:pt idx="11">
                  <c:v>23</c:v>
                </c:pt>
                <c:pt idx="12">
                  <c:v>71</c:v>
                </c:pt>
                <c:pt idx="13">
                  <c:v>30</c:v>
                </c:pt>
                <c:pt idx="14">
                  <c:v>23</c:v>
                </c:pt>
              </c:numCache>
            </c:numRef>
          </c:val>
        </c:ser>
        <c:ser>
          <c:idx val="6"/>
          <c:order val="6"/>
          <c:spPr>
            <a:ln w="25400">
              <a:noFill/>
            </a:ln>
          </c:spPr>
          <c:val>
            <c:numRef>
              <c:f>Harkgegevens!$C$161:$Q$161</c:f>
              <c:numCache>
                <c:formatCode>General</c:formatCode>
                <c:ptCount val="15"/>
                <c:pt idx="0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9</c:v>
                </c:pt>
                <c:pt idx="6">
                  <c:v>65</c:v>
                </c:pt>
                <c:pt idx="7">
                  <c:v>100</c:v>
                </c:pt>
                <c:pt idx="8">
                  <c:v>75</c:v>
                </c:pt>
                <c:pt idx="9">
                  <c:v>136</c:v>
                </c:pt>
                <c:pt idx="11">
                  <c:v>720</c:v>
                </c:pt>
                <c:pt idx="12">
                  <c:v>595</c:v>
                </c:pt>
                <c:pt idx="13">
                  <c:v>1702</c:v>
                </c:pt>
                <c:pt idx="14">
                  <c:v>1680</c:v>
                </c:pt>
              </c:numCache>
            </c:numRef>
          </c:val>
        </c:ser>
        <c:ser>
          <c:idx val="7"/>
          <c:order val="7"/>
          <c:spPr>
            <a:ln w="25400">
              <a:noFill/>
            </a:ln>
          </c:spPr>
          <c:val>
            <c:numRef>
              <c:f>Harkgegevens!$C$162:$Q$162</c:f>
              <c:numCache>
                <c:formatCode>General</c:formatCode>
                <c:ptCount val="15"/>
                <c:pt idx="0">
                  <c:v>0</c:v>
                </c:pt>
                <c:pt idx="5">
                  <c:v>6</c:v>
                </c:pt>
              </c:numCache>
            </c:numRef>
          </c:val>
        </c:ser>
        <c:ser>
          <c:idx val="8"/>
          <c:order val="8"/>
          <c:spPr>
            <a:ln w="25400">
              <a:noFill/>
            </a:ln>
          </c:spPr>
          <c:val>
            <c:numRef>
              <c:f>Harkgegevens!$C$163:$Q$163</c:f>
              <c:numCache>
                <c:formatCode>General</c:formatCode>
                <c:ptCount val="1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792256"/>
        <c:axId val="131864064"/>
      </c:areaChart>
      <c:catAx>
        <c:axId val="131792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weeknummer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1864064"/>
        <c:crosses val="autoZero"/>
        <c:auto val="1"/>
        <c:lblAlgn val="ctr"/>
        <c:lblOffset val="100"/>
        <c:noMultiLvlLbl val="0"/>
      </c:catAx>
      <c:valAx>
        <c:axId val="131864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1792256"/>
        <c:crosses val="autoZero"/>
        <c:crossBetween val="midCat"/>
        <c:dispUnits>
          <c:builtInUnit val="thousands"/>
          <c:dispUnitsLbl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versgewicht [kg]</a:t>
                  </a:r>
                </a:p>
              </c:rich>
            </c:tx>
          </c:dispUnitsLbl>
        </c:dispUnits>
      </c:valAx>
    </c:plotArea>
    <c:legend>
      <c:legendPos val="tr"/>
      <c:layout>
        <c:manualLayout>
          <c:xMode val="edge"/>
          <c:yMode val="edge"/>
          <c:x val="9.7694599283177266E-2"/>
          <c:y val="8.1126749622920324E-2"/>
          <c:w val="7.6377982268893821E-2"/>
          <c:h val="0.57103921231131172"/>
        </c:manualLayout>
      </c:layout>
      <c:overlay val="0"/>
      <c:spPr>
        <a:solidFill>
          <a:sysClr val="window" lastClr="FFFFFF"/>
        </a:solidFill>
        <a:ln>
          <a:solidFill>
            <a:schemeClr val="tx1"/>
          </a:solidFill>
        </a:ln>
      </c:spPr>
    </c:legend>
    <c:plotVisOnly val="1"/>
    <c:dispBlanksAs val="zero"/>
    <c:showDLblsOverMax val="0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713348774312519E-2"/>
          <c:y val="5.5498873296370196E-2"/>
          <c:w val="0.87747886839869071"/>
          <c:h val="0.79439492092888764"/>
        </c:manualLayout>
      </c:layout>
      <c:areaChart>
        <c:grouping val="stacked"/>
        <c:varyColors val="0"/>
        <c:ser>
          <c:idx val="0"/>
          <c:order val="0"/>
          <c:spPr>
            <a:ln w="25400">
              <a:noFill/>
            </a:ln>
          </c:spPr>
          <c:val>
            <c:numRef>
              <c:f>Harkgegevens!$C$170:$Q$170</c:f>
              <c:numCache>
                <c:formatCode>General</c:formatCode>
                <c:ptCount val="15"/>
                <c:pt idx="0">
                  <c:v>0</c:v>
                </c:pt>
                <c:pt idx="3">
                  <c:v>1</c:v>
                </c:pt>
                <c:pt idx="5">
                  <c:v>1</c:v>
                </c:pt>
                <c:pt idx="7">
                  <c:v>2</c:v>
                </c:pt>
              </c:numCache>
            </c:numRef>
          </c:val>
        </c:ser>
        <c:ser>
          <c:idx val="1"/>
          <c:order val="1"/>
          <c:spPr>
            <a:ln w="25400">
              <a:noFill/>
            </a:ln>
          </c:spPr>
          <c:val>
            <c:numRef>
              <c:f>Harkgegevens!$C$171:$Q$171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2"/>
          <c:order val="2"/>
          <c:spPr>
            <a:ln w="25400">
              <a:noFill/>
            </a:ln>
          </c:spPr>
          <c:val>
            <c:numRef>
              <c:f>Harkgegevens!$C$172:$Q$172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3"/>
          <c:order val="3"/>
          <c:spPr>
            <a:ln w="25400">
              <a:noFill/>
            </a:ln>
          </c:spPr>
          <c:val>
            <c:numRef>
              <c:f>Harkgegevens!$C$173:$Q$173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4"/>
          <c:order val="4"/>
          <c:spPr>
            <a:ln w="25400">
              <a:noFill/>
            </a:ln>
          </c:spPr>
          <c:val>
            <c:numRef>
              <c:f>Harkgegevens!$C$174:$Q$174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5"/>
          <c:order val="5"/>
          <c:spPr>
            <a:ln w="25400">
              <a:noFill/>
            </a:ln>
          </c:spPr>
          <c:val>
            <c:numRef>
              <c:f>Harkgegevens!$C$175:$Q$175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6"/>
          <c:order val="6"/>
          <c:spPr>
            <a:ln w="25400">
              <a:noFill/>
            </a:ln>
          </c:spPr>
          <c:val>
            <c:numRef>
              <c:f>Harkgegevens!$C$176:$Q$176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5">
                  <c:v>85</c:v>
                </c:pt>
                <c:pt idx="6">
                  <c:v>10</c:v>
                </c:pt>
                <c:pt idx="7">
                  <c:v>90</c:v>
                </c:pt>
                <c:pt idx="9">
                  <c:v>300</c:v>
                </c:pt>
                <c:pt idx="12">
                  <c:v>190</c:v>
                </c:pt>
                <c:pt idx="14">
                  <c:v>1258</c:v>
                </c:pt>
              </c:numCache>
            </c:numRef>
          </c:val>
        </c:ser>
        <c:ser>
          <c:idx val="7"/>
          <c:order val="7"/>
          <c:spPr>
            <a:ln w="25400">
              <a:noFill/>
            </a:ln>
          </c:spPr>
          <c:val>
            <c:numRef>
              <c:f>Harkgegevens!$C$177:$Q$177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8"/>
          <c:order val="8"/>
          <c:spPr>
            <a:ln w="25400">
              <a:noFill/>
            </a:ln>
          </c:spPr>
          <c:val>
            <c:numRef>
              <c:f>Harkgegevens!$C$178:$Q$178</c:f>
              <c:numCache>
                <c:formatCode>General</c:formatCode>
                <c:ptCount val="1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909888"/>
        <c:axId val="132317568"/>
      </c:areaChart>
      <c:catAx>
        <c:axId val="131909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weeknummer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2317568"/>
        <c:crosses val="autoZero"/>
        <c:auto val="1"/>
        <c:lblAlgn val="ctr"/>
        <c:lblOffset val="100"/>
        <c:noMultiLvlLbl val="0"/>
      </c:catAx>
      <c:valAx>
        <c:axId val="132317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1909888"/>
        <c:crosses val="autoZero"/>
        <c:crossBetween val="midCat"/>
        <c:dispUnits>
          <c:builtInUnit val="thousands"/>
          <c:dispUnitsLbl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versgewicht [kg]</a:t>
                  </a:r>
                </a:p>
              </c:rich>
            </c:tx>
          </c:dispUnitsLbl>
        </c:dispUnits>
      </c:valAx>
    </c:plotArea>
    <c:legend>
      <c:legendPos val="tr"/>
      <c:layout>
        <c:manualLayout>
          <c:xMode val="edge"/>
          <c:yMode val="edge"/>
          <c:x val="9.7694599283177266E-2"/>
          <c:y val="8.1126749622920324E-2"/>
          <c:w val="7.6377982268893821E-2"/>
          <c:h val="0.57103921231131172"/>
        </c:manualLayout>
      </c:layout>
      <c:overlay val="0"/>
      <c:spPr>
        <a:solidFill>
          <a:sysClr val="window" lastClr="FFFFFF"/>
        </a:solidFill>
        <a:ln>
          <a:solidFill>
            <a:schemeClr val="tx1"/>
          </a:solidFill>
        </a:ln>
      </c:spPr>
    </c:legend>
    <c:plotVisOnly val="1"/>
    <c:dispBlanksAs val="zero"/>
    <c:showDLblsOverMax val="0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713348774312519E-2"/>
          <c:y val="5.5498873296370196E-2"/>
          <c:w val="0.87747886839869071"/>
          <c:h val="0.79439492092888764"/>
        </c:manualLayout>
      </c:layout>
      <c:areaChart>
        <c:grouping val="stacked"/>
        <c:varyColors val="0"/>
        <c:ser>
          <c:idx val="0"/>
          <c:order val="0"/>
          <c:spPr>
            <a:ln w="25400">
              <a:noFill/>
            </a:ln>
          </c:spPr>
          <c:val>
            <c:numRef>
              <c:f>Harkgegevens!$C$185:$Q$185</c:f>
              <c:numCache>
                <c:formatCode>General</c:formatCode>
                <c:ptCount val="15"/>
                <c:pt idx="0">
                  <c:v>0</c:v>
                </c:pt>
                <c:pt idx="9">
                  <c:v>15</c:v>
                </c:pt>
              </c:numCache>
            </c:numRef>
          </c:val>
        </c:ser>
        <c:ser>
          <c:idx val="1"/>
          <c:order val="1"/>
          <c:spPr>
            <a:ln w="25400">
              <a:noFill/>
            </a:ln>
          </c:spPr>
          <c:val>
            <c:numRef>
              <c:f>Harkgegevens!$C$186:$Q$186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2"/>
          <c:order val="2"/>
          <c:spPr>
            <a:ln w="25400">
              <a:noFill/>
            </a:ln>
          </c:spPr>
          <c:val>
            <c:numRef>
              <c:f>Harkgegevens!$C$187:$Q$187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3"/>
          <c:order val="3"/>
          <c:spPr>
            <a:ln w="25400">
              <a:noFill/>
            </a:ln>
          </c:spPr>
          <c:val>
            <c:numRef>
              <c:f>Harkgegevens!$C$188:$Q$188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4"/>
          <c:order val="4"/>
          <c:spPr>
            <a:ln w="25400">
              <a:noFill/>
            </a:ln>
          </c:spPr>
          <c:val>
            <c:numRef>
              <c:f>Harkgegevens!$C$189:$Q$189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5"/>
          <c:order val="5"/>
          <c:spPr>
            <a:ln w="25400">
              <a:noFill/>
            </a:ln>
          </c:spPr>
          <c:val>
            <c:numRef>
              <c:f>Harkgegevens!$C$190:$Q$190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6"/>
          <c:order val="6"/>
          <c:spPr>
            <a:ln w="25400">
              <a:noFill/>
            </a:ln>
          </c:spPr>
          <c:val>
            <c:numRef>
              <c:f>Harkgegevens!$C$191:$Q$191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15</c:v>
                </c:pt>
                <c:pt idx="6">
                  <c:v>20</c:v>
                </c:pt>
                <c:pt idx="7">
                  <c:v>160</c:v>
                </c:pt>
                <c:pt idx="9">
                  <c:v>200</c:v>
                </c:pt>
                <c:pt idx="12">
                  <c:v>240</c:v>
                </c:pt>
                <c:pt idx="14">
                  <c:v>1580</c:v>
                </c:pt>
              </c:numCache>
            </c:numRef>
          </c:val>
        </c:ser>
        <c:ser>
          <c:idx val="7"/>
          <c:order val="7"/>
          <c:spPr>
            <a:ln w="25400">
              <a:noFill/>
            </a:ln>
          </c:spPr>
          <c:val>
            <c:numRef>
              <c:f>Harkgegevens!$C$192:$Q$192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8"/>
          <c:order val="8"/>
          <c:spPr>
            <a:ln w="25400">
              <a:noFill/>
            </a:ln>
          </c:spPr>
          <c:val>
            <c:numRef>
              <c:f>Harkgegevens!$C$193:$Q$193</c:f>
              <c:numCache>
                <c:formatCode>General</c:formatCode>
                <c:ptCount val="1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348160"/>
        <c:axId val="132354432"/>
      </c:areaChart>
      <c:catAx>
        <c:axId val="132348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weeknummer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2354432"/>
        <c:crosses val="autoZero"/>
        <c:auto val="1"/>
        <c:lblAlgn val="ctr"/>
        <c:lblOffset val="100"/>
        <c:noMultiLvlLbl val="0"/>
      </c:catAx>
      <c:valAx>
        <c:axId val="132354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348160"/>
        <c:crosses val="autoZero"/>
        <c:crossBetween val="midCat"/>
        <c:dispUnits>
          <c:builtInUnit val="thousands"/>
          <c:dispUnitsLbl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versgewicht [kg]</a:t>
                  </a:r>
                </a:p>
              </c:rich>
            </c:tx>
          </c:dispUnitsLbl>
        </c:dispUnits>
      </c:valAx>
    </c:plotArea>
    <c:legend>
      <c:legendPos val="tr"/>
      <c:layout>
        <c:manualLayout>
          <c:xMode val="edge"/>
          <c:yMode val="edge"/>
          <c:x val="9.7694599283177266E-2"/>
          <c:y val="8.1126749622920324E-2"/>
          <c:w val="7.6377982268893821E-2"/>
          <c:h val="0.57103921231131172"/>
        </c:manualLayout>
      </c:layout>
      <c:overlay val="0"/>
      <c:spPr>
        <a:solidFill>
          <a:sysClr val="window" lastClr="FFFFFF"/>
        </a:solidFill>
        <a:ln>
          <a:solidFill>
            <a:schemeClr val="tx1"/>
          </a:solidFill>
        </a:ln>
      </c:spPr>
    </c:legend>
    <c:plotVisOnly val="1"/>
    <c:dispBlanksAs val="zero"/>
    <c:showDLblsOverMax val="0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713348774312519E-2"/>
          <c:y val="5.5498873296370196E-2"/>
          <c:w val="0.87747886839869071"/>
          <c:h val="0.79439492092888764"/>
        </c:manualLayout>
      </c:layout>
      <c:areaChart>
        <c:grouping val="stacked"/>
        <c:varyColors val="0"/>
        <c:ser>
          <c:idx val="0"/>
          <c:order val="0"/>
          <c:spPr>
            <a:ln w="25400">
              <a:noFill/>
            </a:ln>
          </c:spPr>
          <c:val>
            <c:numRef>
              <c:f>Harkgegevens!$C$200:$Q$200</c:f>
              <c:numCache>
                <c:formatCode>General</c:formatCode>
                <c:ptCount val="15"/>
                <c:pt idx="0">
                  <c:v>0</c:v>
                </c:pt>
                <c:pt idx="5">
                  <c:v>40</c:v>
                </c:pt>
                <c:pt idx="6">
                  <c:v>50</c:v>
                </c:pt>
                <c:pt idx="7">
                  <c:v>5</c:v>
                </c:pt>
                <c:pt idx="9">
                  <c:v>30</c:v>
                </c:pt>
              </c:numCache>
            </c:numRef>
          </c:val>
        </c:ser>
        <c:ser>
          <c:idx val="1"/>
          <c:order val="1"/>
          <c:spPr>
            <a:ln w="25400">
              <a:noFill/>
            </a:ln>
          </c:spPr>
          <c:val>
            <c:numRef>
              <c:f>Harkgegevens!$C$201:$Q$201</c:f>
              <c:numCache>
                <c:formatCode>General</c:formatCode>
                <c:ptCount val="15"/>
                <c:pt idx="0">
                  <c:v>0</c:v>
                </c:pt>
                <c:pt idx="12">
                  <c:v>5</c:v>
                </c:pt>
              </c:numCache>
            </c:numRef>
          </c:val>
        </c:ser>
        <c:ser>
          <c:idx val="2"/>
          <c:order val="2"/>
          <c:spPr>
            <a:ln w="25400">
              <a:noFill/>
            </a:ln>
          </c:spPr>
          <c:val>
            <c:numRef>
              <c:f>Harkgegevens!$C$202:$Q$202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3"/>
          <c:order val="3"/>
          <c:spPr>
            <a:ln w="25400">
              <a:noFill/>
            </a:ln>
          </c:spPr>
          <c:val>
            <c:numRef>
              <c:f>Harkgegevens!$C$203:$Q$203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4"/>
          <c:order val="4"/>
          <c:spPr>
            <a:ln w="25400">
              <a:noFill/>
            </a:ln>
          </c:spPr>
          <c:val>
            <c:numRef>
              <c:f>Harkgegevens!$C$204:$Q$204</c:f>
              <c:numCache>
                <c:formatCode>General</c:formatCode>
                <c:ptCount val="15"/>
                <c:pt idx="0">
                  <c:v>0</c:v>
                </c:pt>
                <c:pt idx="12">
                  <c:v>40</c:v>
                </c:pt>
              </c:numCache>
            </c:numRef>
          </c:val>
        </c:ser>
        <c:ser>
          <c:idx val="5"/>
          <c:order val="5"/>
          <c:spPr>
            <a:ln w="25400">
              <a:noFill/>
            </a:ln>
          </c:spPr>
          <c:val>
            <c:numRef>
              <c:f>Harkgegevens!$C$205:$Q$205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6"/>
          <c:order val="6"/>
          <c:spPr>
            <a:ln w="25400">
              <a:noFill/>
            </a:ln>
          </c:spPr>
          <c:val>
            <c:numRef>
              <c:f>Harkgegevens!$C$206:$Q$206</c:f>
              <c:numCache>
                <c:formatCode>General</c:formatCode>
                <c:ptCount val="15"/>
                <c:pt idx="0">
                  <c:v>0</c:v>
                </c:pt>
                <c:pt idx="3">
                  <c:v>0</c:v>
                </c:pt>
                <c:pt idx="7">
                  <c:v>35</c:v>
                </c:pt>
                <c:pt idx="9">
                  <c:v>60</c:v>
                </c:pt>
                <c:pt idx="12">
                  <c:v>220</c:v>
                </c:pt>
                <c:pt idx="14">
                  <c:v>1650</c:v>
                </c:pt>
              </c:numCache>
            </c:numRef>
          </c:val>
        </c:ser>
        <c:ser>
          <c:idx val="7"/>
          <c:order val="7"/>
          <c:spPr>
            <a:ln w="25400">
              <a:noFill/>
            </a:ln>
          </c:spPr>
          <c:val>
            <c:numRef>
              <c:f>Harkgegevens!$C$207:$Q$207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8"/>
          <c:order val="8"/>
          <c:spPr>
            <a:ln w="25400">
              <a:noFill/>
            </a:ln>
          </c:spPr>
          <c:val>
            <c:numRef>
              <c:f>Harkgegevens!$C$208:$Q$208</c:f>
              <c:numCache>
                <c:formatCode>General</c:formatCode>
                <c:ptCount val="1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393600"/>
        <c:axId val="132403968"/>
      </c:areaChart>
      <c:catAx>
        <c:axId val="132393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weeknummer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2403968"/>
        <c:crosses val="autoZero"/>
        <c:auto val="1"/>
        <c:lblAlgn val="ctr"/>
        <c:lblOffset val="100"/>
        <c:noMultiLvlLbl val="0"/>
      </c:catAx>
      <c:valAx>
        <c:axId val="132403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393600"/>
        <c:crosses val="autoZero"/>
        <c:crossBetween val="midCat"/>
        <c:dispUnits>
          <c:builtInUnit val="thousands"/>
          <c:dispUnitsLbl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versgewicht [kg]</a:t>
                  </a:r>
                </a:p>
              </c:rich>
            </c:tx>
          </c:dispUnitsLbl>
        </c:dispUnits>
      </c:valAx>
    </c:plotArea>
    <c:legend>
      <c:legendPos val="tr"/>
      <c:layout>
        <c:manualLayout>
          <c:xMode val="edge"/>
          <c:yMode val="edge"/>
          <c:x val="9.7694599283177266E-2"/>
          <c:y val="8.1126749622920324E-2"/>
          <c:w val="7.6377982268893821E-2"/>
          <c:h val="0.57103921231131172"/>
        </c:manualLayout>
      </c:layout>
      <c:overlay val="0"/>
      <c:spPr>
        <a:solidFill>
          <a:sysClr val="window" lastClr="FFFFFF"/>
        </a:solidFill>
        <a:ln>
          <a:solidFill>
            <a:schemeClr val="tx1"/>
          </a:solidFill>
        </a:ln>
      </c:spPr>
    </c:legend>
    <c:plotVisOnly val="1"/>
    <c:dispBlanksAs val="zero"/>
    <c:showDLblsOverMax val="0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713348774312519E-2"/>
          <c:y val="5.5498873296370196E-2"/>
          <c:w val="0.87747886839869071"/>
          <c:h val="0.79439492092888764"/>
        </c:manualLayout>
      </c:layout>
      <c:areaChart>
        <c:grouping val="stacked"/>
        <c:varyColors val="0"/>
        <c:ser>
          <c:idx val="0"/>
          <c:order val="0"/>
          <c:spPr>
            <a:ln w="25400">
              <a:noFill/>
            </a:ln>
          </c:spPr>
          <c:val>
            <c:numRef>
              <c:f>Harkgegevens!$C$215:$Q$215</c:f>
              <c:numCache>
                <c:formatCode>General</c:formatCode>
                <c:ptCount val="15"/>
                <c:pt idx="0">
                  <c:v>0</c:v>
                </c:pt>
                <c:pt idx="5">
                  <c:v>2</c:v>
                </c:pt>
              </c:numCache>
            </c:numRef>
          </c:val>
        </c:ser>
        <c:ser>
          <c:idx val="1"/>
          <c:order val="1"/>
          <c:spPr>
            <a:ln w="25400">
              <a:noFill/>
            </a:ln>
          </c:spPr>
          <c:val>
            <c:numRef>
              <c:f>Harkgegevens!$C$216:$Q$216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2"/>
          <c:order val="2"/>
          <c:spPr>
            <a:ln w="25400">
              <a:noFill/>
            </a:ln>
          </c:spPr>
          <c:val>
            <c:numRef>
              <c:f>Harkgegevens!$C$217:$Q$217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3"/>
          <c:order val="3"/>
          <c:spPr>
            <a:ln w="25400">
              <a:noFill/>
            </a:ln>
          </c:spPr>
          <c:val>
            <c:numRef>
              <c:f>Harkgegevens!$C$218:$Q$218</c:f>
              <c:numCache>
                <c:formatCode>General</c:formatCode>
                <c:ptCount val="15"/>
                <c:pt idx="0">
                  <c:v>0</c:v>
                </c:pt>
                <c:pt idx="9">
                  <c:v>5</c:v>
                </c:pt>
              </c:numCache>
            </c:numRef>
          </c:val>
        </c:ser>
        <c:ser>
          <c:idx val="4"/>
          <c:order val="4"/>
          <c:spPr>
            <a:ln w="25400">
              <a:noFill/>
            </a:ln>
          </c:spPr>
          <c:val>
            <c:numRef>
              <c:f>Harkgegevens!$C$219:$Q$219</c:f>
              <c:numCache>
                <c:formatCode>General</c:formatCode>
                <c:ptCount val="15"/>
                <c:pt idx="0">
                  <c:v>0</c:v>
                </c:pt>
                <c:pt idx="5">
                  <c:v>4</c:v>
                </c:pt>
                <c:pt idx="6">
                  <c:v>10</c:v>
                </c:pt>
                <c:pt idx="7">
                  <c:v>21</c:v>
                </c:pt>
                <c:pt idx="9">
                  <c:v>120</c:v>
                </c:pt>
                <c:pt idx="12">
                  <c:v>115</c:v>
                </c:pt>
                <c:pt idx="14">
                  <c:v>170</c:v>
                </c:pt>
              </c:numCache>
            </c:numRef>
          </c:val>
        </c:ser>
        <c:ser>
          <c:idx val="5"/>
          <c:order val="5"/>
          <c:spPr>
            <a:ln w="25400">
              <a:noFill/>
            </a:ln>
          </c:spPr>
          <c:val>
            <c:numRef>
              <c:f>Harkgegevens!$C$220:$Q$220</c:f>
              <c:numCache>
                <c:formatCode>General</c:formatCode>
                <c:ptCount val="15"/>
                <c:pt idx="0">
                  <c:v>0</c:v>
                </c:pt>
                <c:pt idx="9">
                  <c:v>10</c:v>
                </c:pt>
              </c:numCache>
            </c:numRef>
          </c:val>
        </c:ser>
        <c:ser>
          <c:idx val="6"/>
          <c:order val="6"/>
          <c:spPr>
            <a:ln w="25400">
              <a:noFill/>
            </a:ln>
          </c:spPr>
          <c:val>
            <c:numRef>
              <c:f>Harkgegevens!$C$221:$Q$221</c:f>
              <c:numCache>
                <c:formatCode>General</c:formatCode>
                <c:ptCount val="15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15</c:v>
                </c:pt>
                <c:pt idx="6">
                  <c:v>30</c:v>
                </c:pt>
                <c:pt idx="7">
                  <c:v>43</c:v>
                </c:pt>
                <c:pt idx="9">
                  <c:v>250</c:v>
                </c:pt>
                <c:pt idx="12">
                  <c:v>525</c:v>
                </c:pt>
                <c:pt idx="14">
                  <c:v>937</c:v>
                </c:pt>
              </c:numCache>
            </c:numRef>
          </c:val>
        </c:ser>
        <c:ser>
          <c:idx val="7"/>
          <c:order val="7"/>
          <c:spPr>
            <a:ln w="25400">
              <a:noFill/>
            </a:ln>
          </c:spPr>
          <c:val>
            <c:numRef>
              <c:f>Harkgegevens!$C$222:$Q$222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8"/>
          <c:order val="8"/>
          <c:spPr>
            <a:ln w="25400">
              <a:noFill/>
            </a:ln>
          </c:spPr>
          <c:val>
            <c:numRef>
              <c:f>Harkgegevens!$C$223:$Q$223</c:f>
              <c:numCache>
                <c:formatCode>General</c:formatCode>
                <c:ptCount val="1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520960"/>
        <c:axId val="132539520"/>
      </c:areaChart>
      <c:catAx>
        <c:axId val="132520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weeknummer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2539520"/>
        <c:crosses val="autoZero"/>
        <c:auto val="1"/>
        <c:lblAlgn val="ctr"/>
        <c:lblOffset val="100"/>
        <c:noMultiLvlLbl val="0"/>
      </c:catAx>
      <c:valAx>
        <c:axId val="132539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520960"/>
        <c:crosses val="autoZero"/>
        <c:crossBetween val="midCat"/>
        <c:dispUnits>
          <c:builtInUnit val="thousands"/>
          <c:dispUnitsLbl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versgewicht [kg]</a:t>
                  </a:r>
                </a:p>
              </c:rich>
            </c:tx>
          </c:dispUnitsLbl>
        </c:dispUnits>
      </c:valAx>
    </c:plotArea>
    <c:legend>
      <c:legendPos val="tr"/>
      <c:layout>
        <c:manualLayout>
          <c:xMode val="edge"/>
          <c:yMode val="edge"/>
          <c:x val="9.7694599283177266E-2"/>
          <c:y val="8.1126749622920324E-2"/>
          <c:w val="7.6377982268893821E-2"/>
          <c:h val="0.57103921231131172"/>
        </c:manualLayout>
      </c:layout>
      <c:overlay val="0"/>
      <c:spPr>
        <a:solidFill>
          <a:sysClr val="window" lastClr="FFFFFF"/>
        </a:solidFill>
        <a:ln>
          <a:solidFill>
            <a:schemeClr val="tx1"/>
          </a:solidFill>
        </a:ln>
      </c:spPr>
    </c:legend>
    <c:plotVisOnly val="1"/>
    <c:dispBlanksAs val="zero"/>
    <c:showDLblsOverMax val="0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713348774312519E-2"/>
          <c:y val="5.5498873296370196E-2"/>
          <c:w val="0.87747886839869071"/>
          <c:h val="0.79439492092888764"/>
        </c:manualLayout>
      </c:layout>
      <c:areaChart>
        <c:grouping val="stacked"/>
        <c:varyColors val="0"/>
        <c:ser>
          <c:idx val="0"/>
          <c:order val="0"/>
          <c:spPr>
            <a:ln w="25400">
              <a:noFill/>
            </a:ln>
          </c:spPr>
          <c:val>
            <c:numRef>
              <c:f>Harkgegevens!$C$230:$Q$230</c:f>
              <c:numCache>
                <c:formatCode>General</c:formatCode>
                <c:ptCount val="15"/>
                <c:pt idx="0">
                  <c:v>0</c:v>
                </c:pt>
                <c:pt idx="5">
                  <c:v>8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spPr>
            <a:ln w="25400">
              <a:noFill/>
            </a:ln>
          </c:spPr>
          <c:val>
            <c:numRef>
              <c:f>Harkgegevens!$C$231:$Q$231</c:f>
              <c:numCache>
                <c:formatCode>General</c:formatCode>
                <c:ptCount val="15"/>
                <c:pt idx="0">
                  <c:v>0</c:v>
                </c:pt>
                <c:pt idx="7">
                  <c:v>18</c:v>
                </c:pt>
                <c:pt idx="9">
                  <c:v>80</c:v>
                </c:pt>
              </c:numCache>
            </c:numRef>
          </c:val>
        </c:ser>
        <c:ser>
          <c:idx val="2"/>
          <c:order val="2"/>
          <c:spPr>
            <a:ln w="25400">
              <a:noFill/>
            </a:ln>
          </c:spPr>
          <c:val>
            <c:numRef>
              <c:f>Harkgegevens!$C$232:$Q$232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3"/>
          <c:order val="3"/>
          <c:spPr>
            <a:ln w="25400">
              <a:noFill/>
            </a:ln>
          </c:spPr>
          <c:val>
            <c:numRef>
              <c:f>Harkgegevens!$C$233:$Q$233</c:f>
              <c:numCache>
                <c:formatCode>General</c:formatCode>
                <c:ptCount val="15"/>
                <c:pt idx="0">
                  <c:v>0</c:v>
                </c:pt>
                <c:pt idx="5">
                  <c:v>6</c:v>
                </c:pt>
                <c:pt idx="6">
                  <c:v>40</c:v>
                </c:pt>
                <c:pt idx="7">
                  <c:v>18</c:v>
                </c:pt>
                <c:pt idx="9">
                  <c:v>7</c:v>
                </c:pt>
                <c:pt idx="11">
                  <c:v>5</c:v>
                </c:pt>
                <c:pt idx="12">
                  <c:v>20</c:v>
                </c:pt>
                <c:pt idx="14">
                  <c:v>600</c:v>
                </c:pt>
              </c:numCache>
            </c:numRef>
          </c:val>
        </c:ser>
        <c:ser>
          <c:idx val="4"/>
          <c:order val="4"/>
          <c:spPr>
            <a:ln w="25400">
              <a:noFill/>
            </a:ln>
          </c:spPr>
          <c:val>
            <c:numRef>
              <c:f>Harkgegevens!$C$234:$Q$234</c:f>
              <c:numCache>
                <c:formatCode>General</c:formatCode>
                <c:ptCount val="15"/>
                <c:pt idx="0">
                  <c:v>0</c:v>
                </c:pt>
                <c:pt idx="3">
                  <c:v>0</c:v>
                </c:pt>
                <c:pt idx="5">
                  <c:v>30</c:v>
                </c:pt>
                <c:pt idx="6">
                  <c:v>80</c:v>
                </c:pt>
                <c:pt idx="7">
                  <c:v>140</c:v>
                </c:pt>
                <c:pt idx="9">
                  <c:v>220</c:v>
                </c:pt>
                <c:pt idx="11">
                  <c:v>440</c:v>
                </c:pt>
                <c:pt idx="12">
                  <c:v>95</c:v>
                </c:pt>
                <c:pt idx="14">
                  <c:v>400</c:v>
                </c:pt>
              </c:numCache>
            </c:numRef>
          </c:val>
        </c:ser>
        <c:ser>
          <c:idx val="5"/>
          <c:order val="5"/>
          <c:spPr>
            <a:ln w="25400">
              <a:noFill/>
            </a:ln>
          </c:spPr>
          <c:val>
            <c:numRef>
              <c:f>Harkgegevens!$C$235:$Q$235</c:f>
              <c:numCache>
                <c:formatCode>General</c:formatCode>
                <c:ptCount val="15"/>
                <c:pt idx="0">
                  <c:v>0</c:v>
                </c:pt>
                <c:pt idx="12">
                  <c:v>20</c:v>
                </c:pt>
              </c:numCache>
            </c:numRef>
          </c:val>
        </c:ser>
        <c:ser>
          <c:idx val="6"/>
          <c:order val="6"/>
          <c:spPr>
            <a:ln w="25400">
              <a:noFill/>
            </a:ln>
          </c:spPr>
          <c:val>
            <c:numRef>
              <c:f>Harkgegevens!$C$236:$Q$236</c:f>
              <c:numCache>
                <c:formatCode>General</c:formatCode>
                <c:ptCount val="15"/>
                <c:pt idx="0">
                  <c:v>0</c:v>
                </c:pt>
                <c:pt idx="3">
                  <c:v>0</c:v>
                </c:pt>
                <c:pt idx="5">
                  <c:v>8</c:v>
                </c:pt>
                <c:pt idx="6">
                  <c:v>10</c:v>
                </c:pt>
                <c:pt idx="7">
                  <c:v>66</c:v>
                </c:pt>
                <c:pt idx="9">
                  <c:v>270</c:v>
                </c:pt>
                <c:pt idx="11">
                  <c:v>112</c:v>
                </c:pt>
                <c:pt idx="12">
                  <c:v>403</c:v>
                </c:pt>
                <c:pt idx="14">
                  <c:v>2152</c:v>
                </c:pt>
              </c:numCache>
            </c:numRef>
          </c:val>
        </c:ser>
        <c:ser>
          <c:idx val="7"/>
          <c:order val="7"/>
          <c:spPr>
            <a:ln w="25400">
              <a:noFill/>
            </a:ln>
          </c:spPr>
          <c:val>
            <c:numRef>
              <c:f>Harkgegevens!$C$237:$Q$237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8"/>
          <c:order val="8"/>
          <c:spPr>
            <a:ln w="25400">
              <a:noFill/>
            </a:ln>
          </c:spPr>
          <c:val>
            <c:numRef>
              <c:f>Harkgegevens!$C$238:$Q$238</c:f>
              <c:numCache>
                <c:formatCode>General</c:formatCode>
                <c:ptCount val="1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570496"/>
        <c:axId val="132576768"/>
      </c:areaChart>
      <c:catAx>
        <c:axId val="132570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weeknummer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2576768"/>
        <c:crosses val="autoZero"/>
        <c:auto val="1"/>
        <c:lblAlgn val="ctr"/>
        <c:lblOffset val="100"/>
        <c:noMultiLvlLbl val="0"/>
      </c:catAx>
      <c:valAx>
        <c:axId val="132576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570496"/>
        <c:crosses val="autoZero"/>
        <c:crossBetween val="midCat"/>
        <c:dispUnits>
          <c:builtInUnit val="thousands"/>
          <c:dispUnitsLbl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versgewicht [kg]</a:t>
                  </a:r>
                </a:p>
              </c:rich>
            </c:tx>
          </c:dispUnitsLbl>
        </c:dispUnits>
      </c:valAx>
    </c:plotArea>
    <c:legend>
      <c:legendPos val="tr"/>
      <c:layout>
        <c:manualLayout>
          <c:xMode val="edge"/>
          <c:yMode val="edge"/>
          <c:x val="9.7694599283177266E-2"/>
          <c:y val="8.1126749622920324E-2"/>
          <c:w val="7.6377982268893821E-2"/>
          <c:h val="0.57103921231131172"/>
        </c:manualLayout>
      </c:layout>
      <c:overlay val="0"/>
      <c:spPr>
        <a:solidFill>
          <a:sysClr val="window" lastClr="FFFFFF"/>
        </a:solidFill>
        <a:ln>
          <a:solidFill>
            <a:schemeClr val="tx1"/>
          </a:solidFill>
        </a:ln>
      </c:spPr>
    </c:legend>
    <c:plotVisOnly val="1"/>
    <c:dispBlanksAs val="zero"/>
    <c:showDLblsOverMax val="0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713348774312519E-2"/>
          <c:y val="5.5498873296370196E-2"/>
          <c:w val="0.87747886839869071"/>
          <c:h val="0.79439492092888764"/>
        </c:manualLayout>
      </c:layout>
      <c:areaChart>
        <c:grouping val="stacked"/>
        <c:varyColors val="0"/>
        <c:ser>
          <c:idx val="0"/>
          <c:order val="0"/>
          <c:spPr>
            <a:ln w="25400">
              <a:noFill/>
            </a:ln>
          </c:spPr>
          <c:val>
            <c:numRef>
              <c:f>Harkgegevens!$C$245:$Q$245</c:f>
              <c:numCache>
                <c:formatCode>General</c:formatCode>
                <c:ptCount val="15"/>
                <c:pt idx="0">
                  <c:v>0</c:v>
                </c:pt>
                <c:pt idx="5">
                  <c:v>15</c:v>
                </c:pt>
              </c:numCache>
            </c:numRef>
          </c:val>
        </c:ser>
        <c:ser>
          <c:idx val="1"/>
          <c:order val="1"/>
          <c:spPr>
            <a:ln w="25400">
              <a:noFill/>
            </a:ln>
          </c:spPr>
          <c:val>
            <c:numRef>
              <c:f>Harkgegevens!$C$246:$Q$246</c:f>
              <c:numCache>
                <c:formatCode>General</c:formatCode>
                <c:ptCount val="15"/>
                <c:pt idx="0">
                  <c:v>0</c:v>
                </c:pt>
                <c:pt idx="12">
                  <c:v>31</c:v>
                </c:pt>
              </c:numCache>
            </c:numRef>
          </c:val>
        </c:ser>
        <c:ser>
          <c:idx val="2"/>
          <c:order val="2"/>
          <c:spPr>
            <a:ln w="25400">
              <a:noFill/>
            </a:ln>
          </c:spPr>
          <c:val>
            <c:numRef>
              <c:f>Harkgegevens!$C$247:$Q$247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3"/>
          <c:order val="3"/>
          <c:spPr>
            <a:ln w="25400">
              <a:noFill/>
            </a:ln>
          </c:spPr>
          <c:val>
            <c:numRef>
              <c:f>Harkgegevens!$C$248:$Q$248</c:f>
              <c:numCache>
                <c:formatCode>General</c:formatCode>
                <c:ptCount val="15"/>
                <c:pt idx="0">
                  <c:v>0</c:v>
                </c:pt>
                <c:pt idx="7">
                  <c:v>200</c:v>
                </c:pt>
                <c:pt idx="9">
                  <c:v>195</c:v>
                </c:pt>
                <c:pt idx="11">
                  <c:v>215</c:v>
                </c:pt>
                <c:pt idx="12">
                  <c:v>52</c:v>
                </c:pt>
                <c:pt idx="14">
                  <c:v>290</c:v>
                </c:pt>
              </c:numCache>
            </c:numRef>
          </c:val>
        </c:ser>
        <c:ser>
          <c:idx val="4"/>
          <c:order val="4"/>
          <c:spPr>
            <a:ln w="25400">
              <a:noFill/>
            </a:ln>
          </c:spPr>
          <c:val>
            <c:numRef>
              <c:f>Harkgegevens!$C$249:$Q$249</c:f>
              <c:numCache>
                <c:formatCode>General</c:formatCode>
                <c:ptCount val="15"/>
                <c:pt idx="0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8</c:v>
                </c:pt>
                <c:pt idx="6">
                  <c:v>70</c:v>
                </c:pt>
                <c:pt idx="7">
                  <c:v>100</c:v>
                </c:pt>
                <c:pt idx="9">
                  <c:v>765</c:v>
                </c:pt>
                <c:pt idx="11">
                  <c:v>830</c:v>
                </c:pt>
                <c:pt idx="12">
                  <c:v>267</c:v>
                </c:pt>
              </c:numCache>
            </c:numRef>
          </c:val>
        </c:ser>
        <c:ser>
          <c:idx val="5"/>
          <c:order val="5"/>
          <c:spPr>
            <a:ln w="25400">
              <a:noFill/>
            </a:ln>
          </c:spPr>
          <c:val>
            <c:numRef>
              <c:f>Harkgegevens!$C$250:$Q$250</c:f>
              <c:numCache>
                <c:formatCode>General</c:formatCode>
                <c:ptCount val="15"/>
                <c:pt idx="0">
                  <c:v>0</c:v>
                </c:pt>
                <c:pt idx="11">
                  <c:v>15</c:v>
                </c:pt>
                <c:pt idx="12">
                  <c:v>20</c:v>
                </c:pt>
                <c:pt idx="14">
                  <c:v>690</c:v>
                </c:pt>
              </c:numCache>
            </c:numRef>
          </c:val>
        </c:ser>
        <c:ser>
          <c:idx val="6"/>
          <c:order val="6"/>
          <c:spPr>
            <a:ln w="25400">
              <a:noFill/>
            </a:ln>
          </c:spPr>
          <c:val>
            <c:numRef>
              <c:f>Harkgegevens!$C$251:$Q$251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10</c:v>
                </c:pt>
                <c:pt idx="6">
                  <c:v>20</c:v>
                </c:pt>
                <c:pt idx="9">
                  <c:v>775</c:v>
                </c:pt>
                <c:pt idx="11">
                  <c:v>285</c:v>
                </c:pt>
                <c:pt idx="12">
                  <c:v>460</c:v>
                </c:pt>
                <c:pt idx="14">
                  <c:v>860</c:v>
                </c:pt>
              </c:numCache>
            </c:numRef>
          </c:val>
        </c:ser>
        <c:ser>
          <c:idx val="7"/>
          <c:order val="7"/>
          <c:spPr>
            <a:ln w="25400">
              <a:noFill/>
            </a:ln>
          </c:spPr>
          <c:val>
            <c:numRef>
              <c:f>Harkgegevens!$C$252:$Q$252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8"/>
          <c:order val="8"/>
          <c:spPr>
            <a:ln w="25400">
              <a:noFill/>
            </a:ln>
          </c:spPr>
          <c:val>
            <c:numRef>
              <c:f>Harkgegevens!$C$253:$Q$253</c:f>
              <c:numCache>
                <c:formatCode>General</c:formatCode>
                <c:ptCount val="1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116480"/>
        <c:axId val="132118400"/>
      </c:areaChart>
      <c:catAx>
        <c:axId val="13211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weeknummer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2118400"/>
        <c:crosses val="autoZero"/>
        <c:auto val="1"/>
        <c:lblAlgn val="ctr"/>
        <c:lblOffset val="100"/>
        <c:noMultiLvlLbl val="0"/>
      </c:catAx>
      <c:valAx>
        <c:axId val="132118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116480"/>
        <c:crosses val="autoZero"/>
        <c:crossBetween val="midCat"/>
        <c:dispUnits>
          <c:builtInUnit val="thousands"/>
          <c:dispUnitsLbl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versgewicht [kg]</a:t>
                  </a:r>
                </a:p>
              </c:rich>
            </c:tx>
          </c:dispUnitsLbl>
        </c:dispUnits>
      </c:valAx>
    </c:plotArea>
    <c:legend>
      <c:legendPos val="tr"/>
      <c:layout>
        <c:manualLayout>
          <c:xMode val="edge"/>
          <c:yMode val="edge"/>
          <c:x val="9.7694599283177266E-2"/>
          <c:y val="8.1126749622920324E-2"/>
          <c:w val="7.6377982268893821E-2"/>
          <c:h val="0.57103921231131172"/>
        </c:manualLayout>
      </c:layout>
      <c:overlay val="0"/>
      <c:spPr>
        <a:solidFill>
          <a:sysClr val="window" lastClr="FFFFFF"/>
        </a:solidFill>
        <a:ln>
          <a:solidFill>
            <a:schemeClr val="tx1"/>
          </a:solidFill>
        </a:ln>
      </c:spPr>
    </c:legend>
    <c:plotVisOnly val="1"/>
    <c:dispBlanksAs val="zero"/>
    <c:showDLblsOverMax val="0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'Meetgegevens harkmethode'!$AZ$108</c:f>
              <c:numCache>
                <c:formatCode>General</c:formatCode>
                <c:ptCount val="1"/>
                <c:pt idx="0">
                  <c:v>3075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713348774312519E-2"/>
          <c:y val="5.5498873296370196E-2"/>
          <c:w val="0.87747886839869071"/>
          <c:h val="0.79439492092888764"/>
        </c:manualLayout>
      </c:layout>
      <c:areaChart>
        <c:grouping val="stacked"/>
        <c:varyColors val="0"/>
        <c:ser>
          <c:idx val="0"/>
          <c:order val="0"/>
          <c:spPr>
            <a:ln w="25400">
              <a:noFill/>
            </a:ln>
          </c:spPr>
          <c:val>
            <c:numRef>
              <c:f>Harkgegevens!$C$260:$Q$260</c:f>
              <c:numCache>
                <c:formatCode>General</c:formatCode>
                <c:ptCount val="15"/>
                <c:pt idx="0">
                  <c:v>0</c:v>
                </c:pt>
                <c:pt idx="9">
                  <c:v>15</c:v>
                </c:pt>
              </c:numCache>
            </c:numRef>
          </c:val>
        </c:ser>
        <c:ser>
          <c:idx val="1"/>
          <c:order val="1"/>
          <c:spPr>
            <a:ln w="25400">
              <a:noFill/>
            </a:ln>
          </c:spPr>
          <c:val>
            <c:numRef>
              <c:f>Harkgegevens!$C$261:$Q$261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2"/>
          <c:order val="2"/>
          <c:spPr>
            <a:ln w="25400">
              <a:noFill/>
            </a:ln>
          </c:spPr>
          <c:val>
            <c:numRef>
              <c:f>Harkgegevens!$C$262:$Q$262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3"/>
          <c:order val="3"/>
          <c:spPr>
            <a:ln w="25400">
              <a:noFill/>
            </a:ln>
          </c:spPr>
          <c:val>
            <c:numRef>
              <c:f>Harkgegevens!$C$263:$Q$263</c:f>
              <c:numCache>
                <c:formatCode>General</c:formatCode>
                <c:ptCount val="15"/>
                <c:pt idx="0">
                  <c:v>0</c:v>
                </c:pt>
                <c:pt idx="2">
                  <c:v>0</c:v>
                </c:pt>
                <c:pt idx="5">
                  <c:v>3</c:v>
                </c:pt>
                <c:pt idx="7">
                  <c:v>62</c:v>
                </c:pt>
                <c:pt idx="9">
                  <c:v>610</c:v>
                </c:pt>
                <c:pt idx="11">
                  <c:v>70</c:v>
                </c:pt>
                <c:pt idx="12">
                  <c:v>15</c:v>
                </c:pt>
                <c:pt idx="14">
                  <c:v>186</c:v>
                </c:pt>
              </c:numCache>
            </c:numRef>
          </c:val>
        </c:ser>
        <c:ser>
          <c:idx val="4"/>
          <c:order val="4"/>
          <c:spPr>
            <a:ln w="25400">
              <a:noFill/>
            </a:ln>
          </c:spPr>
          <c:val>
            <c:numRef>
              <c:f>Harkgegevens!$C$264:$Q$264</c:f>
              <c:numCache>
                <c:formatCode>General</c:formatCode>
                <c:ptCount val="15"/>
                <c:pt idx="0">
                  <c:v>0</c:v>
                </c:pt>
                <c:pt idx="3">
                  <c:v>0</c:v>
                </c:pt>
                <c:pt idx="5">
                  <c:v>12</c:v>
                </c:pt>
                <c:pt idx="6">
                  <c:v>40</c:v>
                </c:pt>
                <c:pt idx="7">
                  <c:v>100</c:v>
                </c:pt>
                <c:pt idx="9">
                  <c:v>350</c:v>
                </c:pt>
                <c:pt idx="11">
                  <c:v>410</c:v>
                </c:pt>
                <c:pt idx="12">
                  <c:v>346</c:v>
                </c:pt>
                <c:pt idx="14">
                  <c:v>45</c:v>
                </c:pt>
              </c:numCache>
            </c:numRef>
          </c:val>
        </c:ser>
        <c:ser>
          <c:idx val="5"/>
          <c:order val="5"/>
          <c:spPr>
            <a:ln w="25400">
              <a:noFill/>
            </a:ln>
          </c:spPr>
          <c:val>
            <c:numRef>
              <c:f>Harkgegevens!$C$265:$Q$265</c:f>
              <c:numCache>
                <c:formatCode>General</c:formatCode>
                <c:ptCount val="15"/>
                <c:pt idx="0">
                  <c:v>0</c:v>
                </c:pt>
                <c:pt idx="11">
                  <c:v>50</c:v>
                </c:pt>
                <c:pt idx="12">
                  <c:v>10</c:v>
                </c:pt>
              </c:numCache>
            </c:numRef>
          </c:val>
        </c:ser>
        <c:ser>
          <c:idx val="6"/>
          <c:order val="6"/>
          <c:spPr>
            <a:ln w="25400">
              <a:noFill/>
            </a:ln>
          </c:spPr>
          <c:val>
            <c:numRef>
              <c:f>Harkgegevens!$C$266:$Q$266</c:f>
              <c:numCache>
                <c:formatCode>General</c:formatCode>
                <c:ptCount val="15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8</c:v>
                </c:pt>
                <c:pt idx="6">
                  <c:v>18</c:v>
                </c:pt>
                <c:pt idx="7">
                  <c:v>22</c:v>
                </c:pt>
                <c:pt idx="9">
                  <c:v>55</c:v>
                </c:pt>
                <c:pt idx="11">
                  <c:v>60</c:v>
                </c:pt>
                <c:pt idx="12">
                  <c:v>23</c:v>
                </c:pt>
                <c:pt idx="14">
                  <c:v>774</c:v>
                </c:pt>
              </c:numCache>
            </c:numRef>
          </c:val>
        </c:ser>
        <c:ser>
          <c:idx val="7"/>
          <c:order val="7"/>
          <c:spPr>
            <a:ln w="25400">
              <a:noFill/>
            </a:ln>
          </c:spPr>
          <c:val>
            <c:numRef>
              <c:f>Harkgegevens!$C$267:$Q$267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8"/>
          <c:order val="8"/>
          <c:spPr>
            <a:ln w="25400">
              <a:noFill/>
            </a:ln>
          </c:spPr>
          <c:val>
            <c:numRef>
              <c:f>Harkgegevens!$C$268:$Q$268</c:f>
              <c:numCache>
                <c:formatCode>General</c:formatCode>
                <c:ptCount val="15"/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178304"/>
        <c:axId val="132180224"/>
      </c:areaChart>
      <c:catAx>
        <c:axId val="132178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weeknummer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2180224"/>
        <c:crosses val="autoZero"/>
        <c:auto val="1"/>
        <c:lblAlgn val="ctr"/>
        <c:lblOffset val="100"/>
        <c:noMultiLvlLbl val="0"/>
      </c:catAx>
      <c:valAx>
        <c:axId val="132180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178304"/>
        <c:crosses val="autoZero"/>
        <c:crossBetween val="midCat"/>
        <c:dispUnits>
          <c:builtInUnit val="thousands"/>
          <c:dispUnitsLbl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versgewicht [kg]</a:t>
                  </a:r>
                </a:p>
              </c:rich>
            </c:tx>
          </c:dispUnitsLbl>
        </c:dispUnits>
      </c:valAx>
    </c:plotArea>
    <c:legend>
      <c:legendPos val="tr"/>
      <c:layout>
        <c:manualLayout>
          <c:xMode val="edge"/>
          <c:yMode val="edge"/>
          <c:x val="9.7694599283177266E-2"/>
          <c:y val="8.1126749622920324E-2"/>
          <c:w val="7.6377982268893821E-2"/>
          <c:h val="0.57103921231131172"/>
        </c:manualLayout>
      </c:layout>
      <c:overlay val="0"/>
      <c:spPr>
        <a:solidFill>
          <a:sysClr val="window" lastClr="FFFFFF"/>
        </a:solidFill>
        <a:ln>
          <a:solidFill>
            <a:schemeClr val="tx1"/>
          </a:solidFill>
        </a:ln>
      </c:spPr>
    </c:legend>
    <c:plotVisOnly val="1"/>
    <c:dispBlanksAs val="zero"/>
    <c:showDLblsOverMax val="0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713348774312519E-2"/>
          <c:y val="5.5498873296370196E-2"/>
          <c:w val="0.87747886839869071"/>
          <c:h val="0.79439492092888764"/>
        </c:manualLayout>
      </c:layout>
      <c:areaChart>
        <c:grouping val="stacked"/>
        <c:varyColors val="0"/>
        <c:ser>
          <c:idx val="0"/>
          <c:order val="0"/>
          <c:spPr>
            <a:ln w="25400">
              <a:noFill/>
            </a:ln>
          </c:spPr>
          <c:val>
            <c:numRef>
              <c:f>Harkgegevens!$C$275:$Q$275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1"/>
          <c:order val="1"/>
          <c:spPr>
            <a:ln w="25400">
              <a:noFill/>
            </a:ln>
          </c:spPr>
          <c:val>
            <c:numRef>
              <c:f>Harkgegevens!$C$276:$Q$276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2"/>
          <c:order val="2"/>
          <c:spPr>
            <a:ln w="25400">
              <a:noFill/>
            </a:ln>
          </c:spPr>
          <c:val>
            <c:numRef>
              <c:f>Harkgegevens!$C$277:$Q$277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3"/>
          <c:order val="3"/>
          <c:spPr>
            <a:ln w="25400">
              <a:noFill/>
            </a:ln>
          </c:spPr>
          <c:val>
            <c:numRef>
              <c:f>Harkgegevens!$C$278:$Q$278</c:f>
              <c:numCache>
                <c:formatCode>General</c:formatCode>
                <c:ptCount val="15"/>
                <c:pt idx="0">
                  <c:v>0</c:v>
                </c:pt>
                <c:pt idx="9">
                  <c:v>1</c:v>
                </c:pt>
              </c:numCache>
            </c:numRef>
          </c:val>
        </c:ser>
        <c:ser>
          <c:idx val="4"/>
          <c:order val="4"/>
          <c:spPr>
            <a:ln w="25400">
              <a:noFill/>
            </a:ln>
          </c:spPr>
          <c:val>
            <c:numRef>
              <c:f>Harkgegevens!$C$279:$Q$279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5"/>
          <c:order val="5"/>
          <c:spPr>
            <a:ln w="25400">
              <a:noFill/>
            </a:ln>
          </c:spPr>
          <c:val>
            <c:numRef>
              <c:f>Harkgegevens!$C$280:$Q$280</c:f>
              <c:numCache>
                <c:formatCode>General</c:formatCode>
                <c:ptCount val="15"/>
                <c:pt idx="0">
                  <c:v>0</c:v>
                </c:pt>
                <c:pt idx="9">
                  <c:v>5</c:v>
                </c:pt>
              </c:numCache>
            </c:numRef>
          </c:val>
        </c:ser>
        <c:ser>
          <c:idx val="6"/>
          <c:order val="6"/>
          <c:spPr>
            <a:ln w="25400">
              <a:noFill/>
            </a:ln>
          </c:spPr>
          <c:val>
            <c:numRef>
              <c:f>Harkgegevens!$C$281:$Q$281</c:f>
              <c:numCache>
                <c:formatCode>General</c:formatCode>
                <c:ptCount val="15"/>
                <c:pt idx="0">
                  <c:v>0</c:v>
                </c:pt>
                <c:pt idx="9">
                  <c:v>1</c:v>
                </c:pt>
              </c:numCache>
            </c:numRef>
          </c:val>
        </c:ser>
        <c:ser>
          <c:idx val="7"/>
          <c:order val="7"/>
          <c:spPr>
            <a:ln w="25400">
              <a:noFill/>
            </a:ln>
          </c:spPr>
          <c:val>
            <c:numRef>
              <c:f>Harkgegevens!$C$282:$Q$282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8"/>
          <c:order val="8"/>
          <c:spPr>
            <a:ln w="25400">
              <a:noFill/>
            </a:ln>
          </c:spPr>
          <c:val>
            <c:numRef>
              <c:f>Harkgegevens!$C$283:$Q$283</c:f>
              <c:numCache>
                <c:formatCode>General</c:formatCode>
                <c:ptCount val="1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223744"/>
        <c:axId val="132225664"/>
      </c:areaChart>
      <c:catAx>
        <c:axId val="132223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weeknummer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2225664"/>
        <c:crosses val="autoZero"/>
        <c:auto val="1"/>
        <c:lblAlgn val="ctr"/>
        <c:lblOffset val="100"/>
        <c:noMultiLvlLbl val="0"/>
      </c:catAx>
      <c:valAx>
        <c:axId val="132225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223744"/>
        <c:crosses val="autoZero"/>
        <c:crossBetween val="midCat"/>
        <c:dispUnits>
          <c:builtInUnit val="thousands"/>
          <c:dispUnitsLbl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versgewicht [kg]</a:t>
                  </a:r>
                </a:p>
              </c:rich>
            </c:tx>
          </c:dispUnitsLbl>
        </c:dispUnits>
      </c:valAx>
    </c:plotArea>
    <c:legend>
      <c:legendPos val="tr"/>
      <c:layout>
        <c:manualLayout>
          <c:xMode val="edge"/>
          <c:yMode val="edge"/>
          <c:x val="9.7694599283177266E-2"/>
          <c:y val="8.1126749622920324E-2"/>
          <c:w val="7.6377982268893821E-2"/>
          <c:h val="0.57103921231131172"/>
        </c:manualLayout>
      </c:layout>
      <c:overlay val="0"/>
      <c:spPr>
        <a:solidFill>
          <a:sysClr val="window" lastClr="FFFFFF"/>
        </a:solidFill>
        <a:ln>
          <a:solidFill>
            <a:schemeClr val="tx1"/>
          </a:solidFill>
        </a:ln>
      </c:spPr>
    </c:legend>
    <c:plotVisOnly val="1"/>
    <c:dispBlanksAs val="zero"/>
    <c:showDLblsOverMax val="0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713348774312519E-2"/>
          <c:y val="5.5498873296370196E-2"/>
          <c:w val="0.87747886839869071"/>
          <c:h val="0.79439492092888764"/>
        </c:manualLayout>
      </c:layout>
      <c:areaChart>
        <c:grouping val="stacked"/>
        <c:varyColors val="0"/>
        <c:ser>
          <c:idx val="0"/>
          <c:order val="0"/>
          <c:spPr>
            <a:ln w="25400">
              <a:noFill/>
            </a:ln>
          </c:spPr>
          <c:val>
            <c:numRef>
              <c:f>Harkgegevens!$C$290:$Q$290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1"/>
          <c:order val="1"/>
          <c:spPr>
            <a:ln w="25400">
              <a:noFill/>
            </a:ln>
          </c:spPr>
          <c:val>
            <c:numRef>
              <c:f>Harkgegevens!$C$291:$Q$291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2"/>
          <c:order val="2"/>
          <c:spPr>
            <a:ln w="25400">
              <a:noFill/>
            </a:ln>
          </c:spPr>
          <c:val>
            <c:numRef>
              <c:f>Harkgegevens!$C$292:$Q$292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3"/>
          <c:order val="3"/>
          <c:spPr>
            <a:ln w="25400">
              <a:noFill/>
            </a:ln>
          </c:spPr>
          <c:val>
            <c:numRef>
              <c:f>Harkgegevens!$C$293:$Q$293</c:f>
              <c:numCache>
                <c:formatCode>General</c:formatCode>
                <c:ptCount val="15"/>
                <c:pt idx="0">
                  <c:v>0</c:v>
                </c:pt>
                <c:pt idx="6">
                  <c:v>10</c:v>
                </c:pt>
                <c:pt idx="7">
                  <c:v>30</c:v>
                </c:pt>
                <c:pt idx="9">
                  <c:v>30</c:v>
                </c:pt>
                <c:pt idx="11">
                  <c:v>170</c:v>
                </c:pt>
                <c:pt idx="12">
                  <c:v>270</c:v>
                </c:pt>
                <c:pt idx="14">
                  <c:v>190</c:v>
                </c:pt>
              </c:numCache>
            </c:numRef>
          </c:val>
        </c:ser>
        <c:ser>
          <c:idx val="4"/>
          <c:order val="4"/>
          <c:spPr>
            <a:ln w="25400">
              <a:noFill/>
            </a:ln>
          </c:spPr>
          <c:val>
            <c:numRef>
              <c:f>Harkgegevens!$C$294:$Q$294</c:f>
              <c:numCache>
                <c:formatCode>General</c:formatCode>
                <c:ptCount val="15"/>
                <c:pt idx="0">
                  <c:v>0</c:v>
                </c:pt>
                <c:pt idx="9">
                  <c:v>16</c:v>
                </c:pt>
              </c:numCache>
            </c:numRef>
          </c:val>
        </c:ser>
        <c:ser>
          <c:idx val="5"/>
          <c:order val="5"/>
          <c:spPr>
            <a:ln w="25400">
              <a:noFill/>
            </a:ln>
          </c:spPr>
          <c:val>
            <c:numRef>
              <c:f>Harkgegevens!$C$295:$Q$295</c:f>
              <c:numCache>
                <c:formatCode>General</c:formatCode>
                <c:ptCount val="15"/>
                <c:pt idx="0">
                  <c:v>0</c:v>
                </c:pt>
                <c:pt idx="11">
                  <c:v>3</c:v>
                </c:pt>
              </c:numCache>
            </c:numRef>
          </c:val>
        </c:ser>
        <c:ser>
          <c:idx val="6"/>
          <c:order val="6"/>
          <c:spPr>
            <a:ln w="25400">
              <a:noFill/>
            </a:ln>
          </c:spPr>
          <c:val>
            <c:numRef>
              <c:f>Harkgegevens!$C$296:$Q$296</c:f>
              <c:numCache>
                <c:formatCode>General</c:formatCode>
                <c:ptCount val="15"/>
                <c:pt idx="0">
                  <c:v>0</c:v>
                </c:pt>
                <c:pt idx="5">
                  <c:v>2</c:v>
                </c:pt>
                <c:pt idx="9">
                  <c:v>5</c:v>
                </c:pt>
                <c:pt idx="11">
                  <c:v>11</c:v>
                </c:pt>
                <c:pt idx="12">
                  <c:v>20</c:v>
                </c:pt>
              </c:numCache>
            </c:numRef>
          </c:val>
        </c:ser>
        <c:ser>
          <c:idx val="7"/>
          <c:order val="7"/>
          <c:spPr>
            <a:ln w="25400">
              <a:noFill/>
            </a:ln>
          </c:spPr>
          <c:val>
            <c:numRef>
              <c:f>Harkgegevens!$C$297:$Q$297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8"/>
          <c:order val="8"/>
          <c:spPr>
            <a:ln w="25400">
              <a:noFill/>
            </a:ln>
          </c:spPr>
          <c:val>
            <c:numRef>
              <c:f>Harkgegevens!$C$298:$Q$298</c:f>
              <c:numCache>
                <c:formatCode>General</c:formatCode>
                <c:ptCount val="1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928640"/>
        <c:axId val="132930560"/>
      </c:areaChart>
      <c:catAx>
        <c:axId val="132928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weeknummer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2930560"/>
        <c:crosses val="autoZero"/>
        <c:auto val="1"/>
        <c:lblAlgn val="ctr"/>
        <c:lblOffset val="100"/>
        <c:noMultiLvlLbl val="0"/>
      </c:catAx>
      <c:valAx>
        <c:axId val="132930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928640"/>
        <c:crosses val="autoZero"/>
        <c:crossBetween val="midCat"/>
        <c:dispUnits>
          <c:builtInUnit val="thousands"/>
          <c:dispUnitsLbl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versgewicht [kg]</a:t>
                  </a:r>
                </a:p>
              </c:rich>
            </c:tx>
          </c:dispUnitsLbl>
        </c:dispUnits>
      </c:valAx>
    </c:plotArea>
    <c:legend>
      <c:legendPos val="tr"/>
      <c:layout>
        <c:manualLayout>
          <c:xMode val="edge"/>
          <c:yMode val="edge"/>
          <c:x val="9.7694599283177266E-2"/>
          <c:y val="8.1126749622920324E-2"/>
          <c:w val="7.6377982268893821E-2"/>
          <c:h val="0.57103921231131172"/>
        </c:manualLayout>
      </c:layout>
      <c:overlay val="0"/>
      <c:spPr>
        <a:solidFill>
          <a:sysClr val="window" lastClr="FFFFFF"/>
        </a:solidFill>
        <a:ln>
          <a:solidFill>
            <a:schemeClr val="tx1"/>
          </a:solidFill>
        </a:ln>
      </c:spPr>
    </c:legend>
    <c:plotVisOnly val="1"/>
    <c:dispBlanksAs val="zero"/>
    <c:showDLblsOverMax val="0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713348774312519E-2"/>
          <c:y val="5.5498873296370196E-2"/>
          <c:w val="0.87747886839869094"/>
          <c:h val="0.79439492092888764"/>
        </c:manualLayout>
      </c:layout>
      <c:areaChart>
        <c:grouping val="stacked"/>
        <c:varyColors val="0"/>
        <c:ser>
          <c:idx val="0"/>
          <c:order val="0"/>
          <c:spPr>
            <a:ln w="25400">
              <a:noFill/>
            </a:ln>
          </c:spPr>
          <c:val>
            <c:numRef>
              <c:f>Harkgegevens!$C$305:$Q$305</c:f>
              <c:numCache>
                <c:formatCode>General</c:formatCode>
                <c:ptCount val="15"/>
                <c:pt idx="0">
                  <c:v>0</c:v>
                </c:pt>
                <c:pt idx="5">
                  <c:v>6</c:v>
                </c:pt>
                <c:pt idx="6">
                  <c:v>5</c:v>
                </c:pt>
              </c:numCache>
            </c:numRef>
          </c:val>
        </c:ser>
        <c:ser>
          <c:idx val="1"/>
          <c:order val="1"/>
          <c:spPr>
            <a:ln w="25400">
              <a:noFill/>
            </a:ln>
          </c:spPr>
          <c:val>
            <c:numRef>
              <c:f>Harkgegevens!$C$306:$Q$306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2"/>
          <c:order val="2"/>
          <c:spPr>
            <a:ln w="25400">
              <a:noFill/>
            </a:ln>
          </c:spPr>
          <c:val>
            <c:numRef>
              <c:f>Harkgegevens!$C$307:$Q$307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3"/>
          <c:order val="3"/>
          <c:spPr>
            <a:ln w="25400">
              <a:noFill/>
            </a:ln>
          </c:spPr>
          <c:val>
            <c:numRef>
              <c:f>Harkgegevens!$C$308:$Q$308</c:f>
              <c:numCache>
                <c:formatCode>General</c:formatCode>
                <c:ptCount val="15"/>
                <c:pt idx="0">
                  <c:v>0</c:v>
                </c:pt>
                <c:pt idx="4">
                  <c:v>0</c:v>
                </c:pt>
                <c:pt idx="5">
                  <c:v>50</c:v>
                </c:pt>
                <c:pt idx="6">
                  <c:v>9</c:v>
                </c:pt>
                <c:pt idx="7">
                  <c:v>10</c:v>
                </c:pt>
                <c:pt idx="9">
                  <c:v>65</c:v>
                </c:pt>
                <c:pt idx="11">
                  <c:v>105</c:v>
                </c:pt>
                <c:pt idx="12">
                  <c:v>10</c:v>
                </c:pt>
              </c:numCache>
            </c:numRef>
          </c:val>
        </c:ser>
        <c:ser>
          <c:idx val="4"/>
          <c:order val="4"/>
          <c:spPr>
            <a:ln w="25400">
              <a:noFill/>
            </a:ln>
          </c:spPr>
          <c:val>
            <c:numRef>
              <c:f>Harkgegevens!$C$309:$Q$309</c:f>
              <c:numCache>
                <c:formatCode>General</c:formatCode>
                <c:ptCount val="15"/>
                <c:pt idx="0">
                  <c:v>0</c:v>
                </c:pt>
                <c:pt idx="5">
                  <c:v>25</c:v>
                </c:pt>
              </c:numCache>
            </c:numRef>
          </c:val>
        </c:ser>
        <c:ser>
          <c:idx val="5"/>
          <c:order val="5"/>
          <c:spPr>
            <a:ln w="25400">
              <a:noFill/>
            </a:ln>
          </c:spPr>
          <c:val>
            <c:numRef>
              <c:f>Harkgegevens!$C$310:$Q$310</c:f>
              <c:numCache>
                <c:formatCode>General</c:formatCode>
                <c:ptCount val="15"/>
                <c:pt idx="0">
                  <c:v>0</c:v>
                </c:pt>
                <c:pt idx="6">
                  <c:v>6</c:v>
                </c:pt>
                <c:pt idx="9">
                  <c:v>37</c:v>
                </c:pt>
                <c:pt idx="11">
                  <c:v>25</c:v>
                </c:pt>
              </c:numCache>
            </c:numRef>
          </c:val>
        </c:ser>
        <c:ser>
          <c:idx val="6"/>
          <c:order val="6"/>
          <c:spPr>
            <a:ln w="25400">
              <a:noFill/>
            </a:ln>
          </c:spPr>
          <c:val>
            <c:numRef>
              <c:f>Harkgegevens!$C$311:$Q$311</c:f>
              <c:numCache>
                <c:formatCode>General</c:formatCode>
                <c:ptCount val="15"/>
                <c:pt idx="0">
                  <c:v>0</c:v>
                </c:pt>
                <c:pt idx="6">
                  <c:v>12</c:v>
                </c:pt>
                <c:pt idx="7">
                  <c:v>5</c:v>
                </c:pt>
                <c:pt idx="9">
                  <c:v>25</c:v>
                </c:pt>
                <c:pt idx="11">
                  <c:v>1</c:v>
                </c:pt>
                <c:pt idx="14">
                  <c:v>20</c:v>
                </c:pt>
              </c:numCache>
            </c:numRef>
          </c:val>
        </c:ser>
        <c:ser>
          <c:idx val="7"/>
          <c:order val="7"/>
          <c:spPr>
            <a:ln w="25400">
              <a:noFill/>
            </a:ln>
          </c:spPr>
          <c:val>
            <c:numRef>
              <c:f>Harkgegevens!$C$312:$Q$312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8"/>
          <c:order val="8"/>
          <c:spPr>
            <a:ln w="25400">
              <a:noFill/>
            </a:ln>
          </c:spPr>
          <c:val>
            <c:numRef>
              <c:f>Harkgegevens!$C$313:$Q$313</c:f>
              <c:numCache>
                <c:formatCode>General</c:formatCode>
                <c:ptCount val="1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982272"/>
        <c:axId val="132984192"/>
      </c:areaChart>
      <c:catAx>
        <c:axId val="13298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weeknummer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2984192"/>
        <c:crosses val="autoZero"/>
        <c:auto val="1"/>
        <c:lblAlgn val="ctr"/>
        <c:lblOffset val="100"/>
        <c:noMultiLvlLbl val="0"/>
      </c:catAx>
      <c:valAx>
        <c:axId val="132984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982272"/>
        <c:crosses val="autoZero"/>
        <c:crossBetween val="midCat"/>
        <c:dispUnits>
          <c:builtInUnit val="thousands"/>
          <c:dispUnitsLbl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versgewicht [kg]</a:t>
                  </a:r>
                </a:p>
              </c:rich>
            </c:tx>
          </c:dispUnitsLbl>
        </c:dispUnits>
      </c:valAx>
    </c:plotArea>
    <c:legend>
      <c:legendPos val="tr"/>
      <c:layout>
        <c:manualLayout>
          <c:xMode val="edge"/>
          <c:yMode val="edge"/>
          <c:x val="9.7694599283177266E-2"/>
          <c:y val="8.1126749622920324E-2"/>
          <c:w val="7.6377982268893821E-2"/>
          <c:h val="0.57103921231131194"/>
        </c:manualLayout>
      </c:layout>
      <c:overlay val="0"/>
      <c:spPr>
        <a:solidFill>
          <a:sysClr val="window" lastClr="FFFFFF"/>
        </a:solidFill>
        <a:ln>
          <a:solidFill>
            <a:schemeClr val="tx1"/>
          </a:solidFill>
        </a:ln>
      </c:spPr>
    </c:legend>
    <c:plotVisOnly val="1"/>
    <c:dispBlanksAs val="zero"/>
    <c:showDLblsOverMax val="0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713348774312519E-2"/>
          <c:y val="5.5498873296370196E-2"/>
          <c:w val="0.87747886839869116"/>
          <c:h val="0.79439492092888764"/>
        </c:manualLayout>
      </c:layout>
      <c:areaChart>
        <c:grouping val="stacked"/>
        <c:varyColors val="0"/>
        <c:ser>
          <c:idx val="0"/>
          <c:order val="0"/>
          <c:spPr>
            <a:ln w="25400">
              <a:noFill/>
            </a:ln>
          </c:spPr>
          <c:val>
            <c:numRef>
              <c:f>Harkgegevens!$C$320:$Q$320</c:f>
              <c:numCache>
                <c:formatCode>General</c:formatCode>
                <c:ptCount val="15"/>
                <c:pt idx="0">
                  <c:v>0</c:v>
                </c:pt>
                <c:pt idx="3">
                  <c:v>0</c:v>
                </c:pt>
                <c:pt idx="5">
                  <c:v>2</c:v>
                </c:pt>
              </c:numCache>
            </c:numRef>
          </c:val>
        </c:ser>
        <c:ser>
          <c:idx val="1"/>
          <c:order val="1"/>
          <c:spPr>
            <a:ln w="25400">
              <a:noFill/>
            </a:ln>
          </c:spPr>
          <c:val>
            <c:numRef>
              <c:f>Harkgegevens!$C$321:$Q$321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2"/>
          <c:order val="2"/>
          <c:spPr>
            <a:ln w="25400">
              <a:noFill/>
            </a:ln>
          </c:spPr>
          <c:val>
            <c:numRef>
              <c:f>Harkgegevens!$C$322:$Q$322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3"/>
          <c:order val="3"/>
          <c:spPr>
            <a:ln w="25400">
              <a:noFill/>
            </a:ln>
          </c:spPr>
          <c:val>
            <c:numRef>
              <c:f>Harkgegevens!$C$323:$Q$323</c:f>
              <c:numCache>
                <c:formatCode>General</c:formatCode>
                <c:ptCount val="15"/>
                <c:pt idx="0">
                  <c:v>0</c:v>
                </c:pt>
                <c:pt idx="3">
                  <c:v>0</c:v>
                </c:pt>
                <c:pt idx="5">
                  <c:v>28</c:v>
                </c:pt>
                <c:pt idx="6">
                  <c:v>30</c:v>
                </c:pt>
                <c:pt idx="7">
                  <c:v>185</c:v>
                </c:pt>
                <c:pt idx="9">
                  <c:v>175</c:v>
                </c:pt>
                <c:pt idx="11">
                  <c:v>1505</c:v>
                </c:pt>
                <c:pt idx="12">
                  <c:v>200</c:v>
                </c:pt>
                <c:pt idx="14">
                  <c:v>170</c:v>
                </c:pt>
              </c:numCache>
            </c:numRef>
          </c:val>
        </c:ser>
        <c:ser>
          <c:idx val="4"/>
          <c:order val="4"/>
          <c:spPr>
            <a:ln w="25400">
              <a:noFill/>
            </a:ln>
          </c:spPr>
          <c:val>
            <c:numRef>
              <c:f>Harkgegevens!$C$324:$Q$324</c:f>
              <c:numCache>
                <c:formatCode>General</c:formatCode>
                <c:ptCount val="15"/>
                <c:pt idx="0">
                  <c:v>0</c:v>
                </c:pt>
                <c:pt idx="6">
                  <c:v>10</c:v>
                </c:pt>
                <c:pt idx="11">
                  <c:v>84</c:v>
                </c:pt>
              </c:numCache>
            </c:numRef>
          </c:val>
        </c:ser>
        <c:ser>
          <c:idx val="5"/>
          <c:order val="5"/>
          <c:spPr>
            <a:ln w="25400">
              <a:noFill/>
            </a:ln>
          </c:spPr>
          <c:val>
            <c:numRef>
              <c:f>Harkgegevens!$C$325:$Q$325</c:f>
              <c:numCache>
                <c:formatCode>General</c:formatCode>
                <c:ptCount val="15"/>
                <c:pt idx="0">
                  <c:v>0</c:v>
                </c:pt>
                <c:pt idx="2">
                  <c:v>0</c:v>
                </c:pt>
                <c:pt idx="5">
                  <c:v>10</c:v>
                </c:pt>
                <c:pt idx="7">
                  <c:v>15</c:v>
                </c:pt>
                <c:pt idx="9">
                  <c:v>75</c:v>
                </c:pt>
                <c:pt idx="11">
                  <c:v>45</c:v>
                </c:pt>
                <c:pt idx="12">
                  <c:v>20</c:v>
                </c:pt>
              </c:numCache>
            </c:numRef>
          </c:val>
        </c:ser>
        <c:ser>
          <c:idx val="6"/>
          <c:order val="6"/>
          <c:spPr>
            <a:ln w="25400">
              <a:noFill/>
            </a:ln>
          </c:spPr>
          <c:val>
            <c:numRef>
              <c:f>Harkgegevens!$C$326:$Q$326</c:f>
              <c:numCache>
                <c:formatCode>General</c:formatCode>
                <c:ptCount val="15"/>
                <c:pt idx="0">
                  <c:v>0</c:v>
                </c:pt>
                <c:pt idx="14">
                  <c:v>40</c:v>
                </c:pt>
              </c:numCache>
            </c:numRef>
          </c:val>
        </c:ser>
        <c:ser>
          <c:idx val="7"/>
          <c:order val="7"/>
          <c:spPr>
            <a:ln w="25400">
              <a:noFill/>
            </a:ln>
          </c:spPr>
          <c:val>
            <c:numRef>
              <c:f>Harkgegevens!$C$327:$Q$327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8"/>
          <c:order val="8"/>
          <c:spPr>
            <a:ln w="25400">
              <a:noFill/>
            </a:ln>
          </c:spPr>
          <c:val>
            <c:numRef>
              <c:f>Harkgegevens!$C$328:$Q$328</c:f>
              <c:numCache>
                <c:formatCode>General</c:formatCode>
                <c:ptCount val="1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031808"/>
        <c:axId val="132648960"/>
      </c:areaChart>
      <c:catAx>
        <c:axId val="133031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weeknummer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2648960"/>
        <c:crosses val="autoZero"/>
        <c:auto val="1"/>
        <c:lblAlgn val="ctr"/>
        <c:lblOffset val="100"/>
        <c:noMultiLvlLbl val="0"/>
      </c:catAx>
      <c:valAx>
        <c:axId val="1326489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3031808"/>
        <c:crosses val="autoZero"/>
        <c:crossBetween val="midCat"/>
        <c:dispUnits>
          <c:builtInUnit val="thousands"/>
          <c:dispUnitsLbl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versgewicht [kg]</a:t>
                  </a:r>
                </a:p>
              </c:rich>
            </c:tx>
          </c:dispUnitsLbl>
        </c:dispUnits>
      </c:valAx>
    </c:plotArea>
    <c:legend>
      <c:legendPos val="tr"/>
      <c:layout>
        <c:manualLayout>
          <c:xMode val="edge"/>
          <c:yMode val="edge"/>
          <c:x val="9.7694599283177266E-2"/>
          <c:y val="8.1126749622920324E-2"/>
          <c:w val="7.6377982268893821E-2"/>
          <c:h val="0.57103921231131216"/>
        </c:manualLayout>
      </c:layout>
      <c:overlay val="0"/>
      <c:spPr>
        <a:solidFill>
          <a:sysClr val="window" lastClr="FFFFFF"/>
        </a:solidFill>
        <a:ln>
          <a:solidFill>
            <a:schemeClr val="tx1"/>
          </a:solidFill>
        </a:ln>
      </c:spPr>
    </c:legend>
    <c:plotVisOnly val="1"/>
    <c:dispBlanksAs val="zero"/>
    <c:showDLblsOverMax val="0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713348774312519E-2"/>
          <c:y val="5.5498873296370196E-2"/>
          <c:w val="0.87747886839869116"/>
          <c:h val="0.79439492092888764"/>
        </c:manualLayout>
      </c:layout>
      <c:areaChart>
        <c:grouping val="stacked"/>
        <c:varyColors val="0"/>
        <c:ser>
          <c:idx val="0"/>
          <c:order val="0"/>
          <c:spPr>
            <a:ln w="25400">
              <a:noFill/>
            </a:ln>
          </c:spPr>
          <c:val>
            <c:numRef>
              <c:f>Harkgegevens!$C$335:$Q$335</c:f>
              <c:numCache>
                <c:formatCode>General</c:formatCode>
                <c:ptCount val="15"/>
                <c:pt idx="0">
                  <c:v>0</c:v>
                </c:pt>
                <c:pt idx="9">
                  <c:v>100</c:v>
                </c:pt>
                <c:pt idx="11">
                  <c:v>10</c:v>
                </c:pt>
              </c:numCache>
            </c:numRef>
          </c:val>
        </c:ser>
        <c:ser>
          <c:idx val="1"/>
          <c:order val="1"/>
          <c:spPr>
            <a:ln w="25400">
              <a:noFill/>
            </a:ln>
          </c:spPr>
          <c:val>
            <c:numRef>
              <c:f>Harkgegevens!$C$336:$Q$336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2"/>
          <c:order val="2"/>
          <c:spPr>
            <a:ln w="25400">
              <a:noFill/>
            </a:ln>
          </c:spPr>
          <c:val>
            <c:numRef>
              <c:f>Harkgegevens!$C$337:$Q$337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3"/>
          <c:order val="3"/>
          <c:spPr>
            <a:ln w="25400">
              <a:noFill/>
            </a:ln>
          </c:spPr>
          <c:val>
            <c:numRef>
              <c:f>Harkgegevens!$C$338:$Q$338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60</c:v>
                </c:pt>
                <c:pt idx="6">
                  <c:v>30</c:v>
                </c:pt>
                <c:pt idx="7">
                  <c:v>320</c:v>
                </c:pt>
                <c:pt idx="9">
                  <c:v>705</c:v>
                </c:pt>
                <c:pt idx="11">
                  <c:v>678</c:v>
                </c:pt>
                <c:pt idx="12">
                  <c:v>160</c:v>
                </c:pt>
                <c:pt idx="14">
                  <c:v>540</c:v>
                </c:pt>
              </c:numCache>
            </c:numRef>
          </c:val>
        </c:ser>
        <c:ser>
          <c:idx val="4"/>
          <c:order val="4"/>
          <c:spPr>
            <a:ln w="25400">
              <a:noFill/>
            </a:ln>
          </c:spPr>
          <c:val>
            <c:numRef>
              <c:f>Harkgegevens!$C$339:$Q$339</c:f>
              <c:numCache>
                <c:formatCode>General</c:formatCode>
                <c:ptCount val="15"/>
                <c:pt idx="0">
                  <c:v>0</c:v>
                </c:pt>
                <c:pt idx="11">
                  <c:v>90</c:v>
                </c:pt>
              </c:numCache>
            </c:numRef>
          </c:val>
        </c:ser>
        <c:ser>
          <c:idx val="5"/>
          <c:order val="5"/>
          <c:spPr>
            <a:ln w="25400">
              <a:noFill/>
            </a:ln>
          </c:spPr>
          <c:val>
            <c:numRef>
              <c:f>Harkgegevens!$C$340:$Q$340</c:f>
              <c:numCache>
                <c:formatCode>General</c:formatCode>
                <c:ptCount val="15"/>
                <c:pt idx="0">
                  <c:v>0</c:v>
                </c:pt>
                <c:pt idx="3">
                  <c:v>0</c:v>
                </c:pt>
                <c:pt idx="5">
                  <c:v>7</c:v>
                </c:pt>
                <c:pt idx="7">
                  <c:v>50</c:v>
                </c:pt>
                <c:pt idx="9">
                  <c:v>112</c:v>
                </c:pt>
                <c:pt idx="11">
                  <c:v>30</c:v>
                </c:pt>
                <c:pt idx="12">
                  <c:v>10</c:v>
                </c:pt>
              </c:numCache>
            </c:numRef>
          </c:val>
        </c:ser>
        <c:ser>
          <c:idx val="6"/>
          <c:order val="6"/>
          <c:spPr>
            <a:ln w="25400">
              <a:noFill/>
            </a:ln>
          </c:spPr>
          <c:val>
            <c:numRef>
              <c:f>Harkgegevens!$C$341:$Q$341</c:f>
              <c:numCache>
                <c:formatCode>General</c:formatCode>
                <c:ptCount val="15"/>
                <c:pt idx="0">
                  <c:v>0</c:v>
                </c:pt>
                <c:pt idx="7">
                  <c:v>5</c:v>
                </c:pt>
                <c:pt idx="9">
                  <c:v>25</c:v>
                </c:pt>
                <c:pt idx="11">
                  <c:v>20</c:v>
                </c:pt>
              </c:numCache>
            </c:numRef>
          </c:val>
        </c:ser>
        <c:ser>
          <c:idx val="7"/>
          <c:order val="7"/>
          <c:spPr>
            <a:ln w="25400">
              <a:noFill/>
            </a:ln>
          </c:spPr>
          <c:val>
            <c:numRef>
              <c:f>Harkgegevens!$C$342:$Q$342</c:f>
              <c:numCache>
                <c:formatCode>General</c:formatCode>
                <c:ptCount val="15"/>
                <c:pt idx="0">
                  <c:v>0</c:v>
                </c:pt>
                <c:pt idx="11">
                  <c:v>10</c:v>
                </c:pt>
              </c:numCache>
            </c:numRef>
          </c:val>
        </c:ser>
        <c:ser>
          <c:idx val="8"/>
          <c:order val="8"/>
          <c:spPr>
            <a:ln w="25400">
              <a:noFill/>
            </a:ln>
          </c:spPr>
          <c:val>
            <c:numRef>
              <c:f>Harkgegevens!$C$343:$Q$343</c:f>
              <c:numCache>
                <c:formatCode>General</c:formatCode>
                <c:ptCount val="1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700416"/>
        <c:axId val="132718976"/>
      </c:areaChart>
      <c:catAx>
        <c:axId val="132700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weeknummer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2718976"/>
        <c:crosses val="autoZero"/>
        <c:auto val="1"/>
        <c:lblAlgn val="ctr"/>
        <c:lblOffset val="100"/>
        <c:noMultiLvlLbl val="0"/>
      </c:catAx>
      <c:valAx>
        <c:axId val="132718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700416"/>
        <c:crosses val="autoZero"/>
        <c:crossBetween val="midCat"/>
        <c:dispUnits>
          <c:builtInUnit val="thousands"/>
          <c:dispUnitsLbl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versgewicht [kg]</a:t>
                  </a:r>
                </a:p>
              </c:rich>
            </c:tx>
          </c:dispUnitsLbl>
        </c:dispUnits>
      </c:valAx>
    </c:plotArea>
    <c:legend>
      <c:legendPos val="tr"/>
      <c:layout>
        <c:manualLayout>
          <c:xMode val="edge"/>
          <c:yMode val="edge"/>
          <c:x val="9.7694599283177266E-2"/>
          <c:y val="8.1126749622920324E-2"/>
          <c:w val="7.6377982268893821E-2"/>
          <c:h val="0.57103921231131216"/>
        </c:manualLayout>
      </c:layout>
      <c:overlay val="0"/>
      <c:spPr>
        <a:solidFill>
          <a:sysClr val="window" lastClr="FFFFFF"/>
        </a:solidFill>
        <a:ln>
          <a:solidFill>
            <a:schemeClr val="tx1"/>
          </a:solidFill>
        </a:ln>
      </c:spPr>
    </c:legend>
    <c:plotVisOnly val="1"/>
    <c:dispBlanksAs val="zero"/>
    <c:showDLblsOverMax val="0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713348774312519E-2"/>
          <c:y val="5.5498873296370196E-2"/>
          <c:w val="0.87747886839869116"/>
          <c:h val="0.79439492092888764"/>
        </c:manualLayout>
      </c:layout>
      <c:areaChart>
        <c:grouping val="stacked"/>
        <c:varyColors val="0"/>
        <c:ser>
          <c:idx val="0"/>
          <c:order val="0"/>
          <c:spPr>
            <a:ln w="25400">
              <a:noFill/>
            </a:ln>
          </c:spPr>
          <c:val>
            <c:numRef>
              <c:f>Harkgegevens!$C$350:$Q$350</c:f>
              <c:numCache>
                <c:formatCode>General</c:formatCode>
                <c:ptCount val="15"/>
                <c:pt idx="0">
                  <c:v>0</c:v>
                </c:pt>
                <c:pt idx="11">
                  <c:v>20</c:v>
                </c:pt>
              </c:numCache>
            </c:numRef>
          </c:val>
        </c:ser>
        <c:ser>
          <c:idx val="1"/>
          <c:order val="1"/>
          <c:spPr>
            <a:ln w="25400">
              <a:noFill/>
            </a:ln>
          </c:spPr>
          <c:val>
            <c:numRef>
              <c:f>Harkgegevens!$C$351:$Q$351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2"/>
          <c:order val="2"/>
          <c:spPr>
            <a:ln w="25400">
              <a:noFill/>
            </a:ln>
          </c:spPr>
          <c:val>
            <c:numRef>
              <c:f>Harkgegevens!$C$352:$Q$352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3"/>
          <c:order val="3"/>
          <c:spPr>
            <a:ln w="25400">
              <a:noFill/>
            </a:ln>
          </c:spPr>
          <c:val>
            <c:numRef>
              <c:f>Harkgegevens!$C$353:$Q$353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6">
                  <c:v>65</c:v>
                </c:pt>
                <c:pt idx="7">
                  <c:v>65</c:v>
                </c:pt>
                <c:pt idx="9">
                  <c:v>564</c:v>
                </c:pt>
                <c:pt idx="11">
                  <c:v>1530</c:v>
                </c:pt>
                <c:pt idx="12">
                  <c:v>334</c:v>
                </c:pt>
                <c:pt idx="14">
                  <c:v>1720</c:v>
                </c:pt>
              </c:numCache>
            </c:numRef>
          </c:val>
        </c:ser>
        <c:ser>
          <c:idx val="4"/>
          <c:order val="4"/>
          <c:spPr>
            <a:ln w="25400">
              <a:noFill/>
            </a:ln>
          </c:spPr>
          <c:val>
            <c:numRef>
              <c:f>Harkgegevens!$C$354:$Q$354</c:f>
              <c:numCache>
                <c:formatCode>General</c:formatCode>
                <c:ptCount val="15"/>
                <c:pt idx="0">
                  <c:v>0</c:v>
                </c:pt>
                <c:pt idx="11">
                  <c:v>1</c:v>
                </c:pt>
              </c:numCache>
            </c:numRef>
          </c:val>
        </c:ser>
        <c:ser>
          <c:idx val="5"/>
          <c:order val="5"/>
          <c:spPr>
            <a:ln w="25400">
              <a:noFill/>
            </a:ln>
          </c:spPr>
          <c:val>
            <c:numRef>
              <c:f>Harkgegevens!$C$355:$Q$355</c:f>
              <c:numCache>
                <c:formatCode>General</c:formatCode>
                <c:ptCount val="15"/>
                <c:pt idx="0">
                  <c:v>0</c:v>
                </c:pt>
                <c:pt idx="9">
                  <c:v>20</c:v>
                </c:pt>
                <c:pt idx="11">
                  <c:v>2</c:v>
                </c:pt>
              </c:numCache>
            </c:numRef>
          </c:val>
        </c:ser>
        <c:ser>
          <c:idx val="6"/>
          <c:order val="6"/>
          <c:spPr>
            <a:ln w="25400">
              <a:noFill/>
            </a:ln>
          </c:spPr>
          <c:val>
            <c:numRef>
              <c:f>Harkgegevens!$C$356:$Q$356</c:f>
              <c:numCache>
                <c:formatCode>General</c:formatCode>
                <c:ptCount val="15"/>
                <c:pt idx="0">
                  <c:v>0</c:v>
                </c:pt>
                <c:pt idx="6">
                  <c:v>3</c:v>
                </c:pt>
                <c:pt idx="11">
                  <c:v>20</c:v>
                </c:pt>
                <c:pt idx="12">
                  <c:v>34</c:v>
                </c:pt>
              </c:numCache>
            </c:numRef>
          </c:val>
        </c:ser>
        <c:ser>
          <c:idx val="7"/>
          <c:order val="7"/>
          <c:spPr>
            <a:ln w="25400">
              <a:noFill/>
            </a:ln>
          </c:spPr>
          <c:val>
            <c:numRef>
              <c:f>Harkgegevens!$C$357:$Q$357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8"/>
          <c:order val="8"/>
          <c:spPr>
            <a:ln w="25400">
              <a:noFill/>
            </a:ln>
          </c:spPr>
          <c:val>
            <c:numRef>
              <c:f>Harkgegevens!$C$358:$Q$358</c:f>
              <c:numCache>
                <c:formatCode>General</c:formatCode>
                <c:ptCount val="1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758144"/>
        <c:axId val="132764416"/>
      </c:areaChart>
      <c:catAx>
        <c:axId val="132758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weeknummer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2764416"/>
        <c:crosses val="autoZero"/>
        <c:auto val="1"/>
        <c:lblAlgn val="ctr"/>
        <c:lblOffset val="100"/>
        <c:noMultiLvlLbl val="0"/>
      </c:catAx>
      <c:valAx>
        <c:axId val="132764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758144"/>
        <c:crosses val="autoZero"/>
        <c:crossBetween val="midCat"/>
        <c:dispUnits>
          <c:builtInUnit val="thousands"/>
          <c:dispUnitsLbl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versgewicht [kg]</a:t>
                  </a:r>
                </a:p>
              </c:rich>
            </c:tx>
          </c:dispUnitsLbl>
        </c:dispUnits>
      </c:valAx>
    </c:plotArea>
    <c:legend>
      <c:legendPos val="tr"/>
      <c:layout>
        <c:manualLayout>
          <c:xMode val="edge"/>
          <c:yMode val="edge"/>
          <c:x val="9.7694599283177266E-2"/>
          <c:y val="8.1126749622920324E-2"/>
          <c:w val="7.6377982268893821E-2"/>
          <c:h val="0.57103921231131216"/>
        </c:manualLayout>
      </c:layout>
      <c:overlay val="0"/>
      <c:spPr>
        <a:solidFill>
          <a:sysClr val="window" lastClr="FFFFFF"/>
        </a:solidFill>
        <a:ln>
          <a:solidFill>
            <a:schemeClr val="tx1"/>
          </a:solidFill>
        </a:ln>
      </c:spPr>
    </c:legend>
    <c:plotVisOnly val="1"/>
    <c:dispBlanksAs val="zero"/>
    <c:showDLblsOverMax val="0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713348774312519E-2"/>
          <c:y val="5.5498873296370196E-2"/>
          <c:w val="0.87747886839869116"/>
          <c:h val="0.79439492092888764"/>
        </c:manualLayout>
      </c:layout>
      <c:areaChart>
        <c:grouping val="stacked"/>
        <c:varyColors val="0"/>
        <c:ser>
          <c:idx val="0"/>
          <c:order val="0"/>
          <c:spPr>
            <a:ln w="25400">
              <a:noFill/>
            </a:ln>
          </c:spPr>
          <c:val>
            <c:numRef>
              <c:f>Harkgegevens!$C$365:$Q$365</c:f>
              <c:numCache>
                <c:formatCode>General</c:formatCode>
                <c:ptCount val="15"/>
                <c:pt idx="0">
                  <c:v>0</c:v>
                </c:pt>
                <c:pt idx="11">
                  <c:v>1</c:v>
                </c:pt>
              </c:numCache>
            </c:numRef>
          </c:val>
        </c:ser>
        <c:ser>
          <c:idx val="1"/>
          <c:order val="1"/>
          <c:spPr>
            <a:ln w="25400">
              <a:noFill/>
            </a:ln>
          </c:spPr>
          <c:val>
            <c:numRef>
              <c:f>Harkgegevens!$C$366:$Q$366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2"/>
          <c:order val="2"/>
          <c:spPr>
            <a:ln w="25400">
              <a:noFill/>
            </a:ln>
          </c:spPr>
          <c:val>
            <c:numRef>
              <c:f>Harkgegevens!$C$367:$Q$367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3"/>
          <c:order val="3"/>
          <c:spPr>
            <a:ln w="25400">
              <a:noFill/>
            </a:ln>
          </c:spPr>
          <c:val>
            <c:numRef>
              <c:f>Harkgegevens!$C$368:$Q$368</c:f>
              <c:numCache>
                <c:formatCode>General</c:formatCode>
                <c:ptCount val="15"/>
                <c:pt idx="0">
                  <c:v>0</c:v>
                </c:pt>
                <c:pt idx="7">
                  <c:v>20</c:v>
                </c:pt>
                <c:pt idx="9">
                  <c:v>80</c:v>
                </c:pt>
                <c:pt idx="11">
                  <c:v>54</c:v>
                </c:pt>
                <c:pt idx="12">
                  <c:v>60</c:v>
                </c:pt>
                <c:pt idx="14">
                  <c:v>300</c:v>
                </c:pt>
              </c:numCache>
            </c:numRef>
          </c:val>
        </c:ser>
        <c:ser>
          <c:idx val="4"/>
          <c:order val="4"/>
          <c:spPr>
            <a:ln w="25400">
              <a:noFill/>
            </a:ln>
          </c:spPr>
          <c:val>
            <c:numRef>
              <c:f>Harkgegevens!$C$369:$Q$369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5"/>
          <c:order val="5"/>
          <c:spPr>
            <a:ln w="25400">
              <a:noFill/>
            </a:ln>
          </c:spPr>
          <c:val>
            <c:numRef>
              <c:f>Harkgegevens!$C$370:$Q$370</c:f>
              <c:numCache>
                <c:formatCode>General</c:formatCode>
                <c:ptCount val="15"/>
                <c:pt idx="0">
                  <c:v>0</c:v>
                </c:pt>
                <c:pt idx="9">
                  <c:v>95</c:v>
                </c:pt>
                <c:pt idx="12">
                  <c:v>21</c:v>
                </c:pt>
              </c:numCache>
            </c:numRef>
          </c:val>
        </c:ser>
        <c:ser>
          <c:idx val="6"/>
          <c:order val="6"/>
          <c:spPr>
            <a:ln w="25400">
              <a:noFill/>
            </a:ln>
          </c:spPr>
          <c:val>
            <c:numRef>
              <c:f>Harkgegevens!$C$371:$Q$371</c:f>
              <c:numCache>
                <c:formatCode>General</c:formatCode>
                <c:ptCount val="15"/>
                <c:pt idx="0">
                  <c:v>0</c:v>
                </c:pt>
                <c:pt idx="7">
                  <c:v>5</c:v>
                </c:pt>
                <c:pt idx="9">
                  <c:v>5</c:v>
                </c:pt>
                <c:pt idx="11">
                  <c:v>82</c:v>
                </c:pt>
                <c:pt idx="12">
                  <c:v>6</c:v>
                </c:pt>
              </c:numCache>
            </c:numRef>
          </c:val>
        </c:ser>
        <c:ser>
          <c:idx val="7"/>
          <c:order val="7"/>
          <c:spPr>
            <a:ln w="25400">
              <a:noFill/>
            </a:ln>
          </c:spPr>
          <c:val>
            <c:numRef>
              <c:f>Harkgegevens!$C$372:$Q$372</c:f>
              <c:numCache>
                <c:formatCode>General</c:formatCode>
                <c:ptCount val="15"/>
                <c:pt idx="0">
                  <c:v>0</c:v>
                </c:pt>
              </c:numCache>
            </c:numRef>
          </c:val>
        </c:ser>
        <c:ser>
          <c:idx val="8"/>
          <c:order val="8"/>
          <c:spPr>
            <a:ln w="25400">
              <a:noFill/>
            </a:ln>
          </c:spPr>
          <c:val>
            <c:numRef>
              <c:f>Harkgegevens!$C$373:$Q$373</c:f>
              <c:numCache>
                <c:formatCode>General</c:formatCode>
                <c:ptCount val="1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885504"/>
        <c:axId val="132891776"/>
      </c:areaChart>
      <c:catAx>
        <c:axId val="132885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weeknummer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2891776"/>
        <c:crosses val="autoZero"/>
        <c:auto val="1"/>
        <c:lblAlgn val="ctr"/>
        <c:lblOffset val="100"/>
        <c:noMultiLvlLbl val="0"/>
      </c:catAx>
      <c:valAx>
        <c:axId val="132891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885504"/>
        <c:crosses val="autoZero"/>
        <c:crossBetween val="midCat"/>
        <c:dispUnits>
          <c:builtInUnit val="thousands"/>
          <c:dispUnitsLbl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versgewicht [kg]</a:t>
                  </a:r>
                </a:p>
              </c:rich>
            </c:tx>
          </c:dispUnitsLbl>
        </c:dispUnits>
      </c:valAx>
    </c:plotArea>
    <c:legend>
      <c:legendPos val="tr"/>
      <c:layout>
        <c:manualLayout>
          <c:xMode val="edge"/>
          <c:yMode val="edge"/>
          <c:x val="9.7694599283177266E-2"/>
          <c:y val="8.1126749622920324E-2"/>
          <c:w val="7.6377982268893821E-2"/>
          <c:h val="0.57103921231131216"/>
        </c:manualLayout>
      </c:layout>
      <c:overlay val="0"/>
      <c:spPr>
        <a:solidFill>
          <a:sysClr val="window" lastClr="FFFFFF"/>
        </a:solidFill>
        <a:ln>
          <a:solidFill>
            <a:schemeClr val="tx1"/>
          </a:solidFill>
        </a:ln>
      </c:spPr>
    </c:legend>
    <c:plotVisOnly val="1"/>
    <c:dispBlanksAs val="zero"/>
    <c:showDLblsOverMax val="0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Gewicht per plant bij punt 25 </a:t>
            </a:r>
            <a:r>
              <a:rPr lang="en-US" sz="1800" b="1" i="0" u="none" strike="noStrike" baseline="0"/>
              <a:t>(gram) </a:t>
            </a:r>
            <a:r>
              <a:rPr lang="en-US"/>
              <a:t> 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Harkgegevens!$AM$365</c:f>
              <c:strCache>
                <c:ptCount val="1"/>
                <c:pt idx="0">
                  <c:v>meerdere soorten</c:v>
                </c:pt>
              </c:strCache>
            </c:strRef>
          </c:tx>
          <c:invertIfNegative val="0"/>
          <c:val>
            <c:numRef>
              <c:f>Harkgegevens!$AN$365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Harkgegevens!$AM$366</c:f>
              <c:strCache>
                <c:ptCount val="1"/>
                <c:pt idx="0">
                  <c:v>Potamogeton crispus</c:v>
                </c:pt>
              </c:strCache>
            </c:strRef>
          </c:tx>
          <c:invertIfNegative val="0"/>
          <c:val>
            <c:numRef>
              <c:f>Harkgegevens!$AN$366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tx>
            <c:strRef>
              <c:f>Harkgegevens!$AM$367</c:f>
              <c:strCache>
                <c:ptCount val="1"/>
                <c:pt idx="0">
                  <c:v>Chara vulgaris</c:v>
                </c:pt>
              </c:strCache>
            </c:strRef>
          </c:tx>
          <c:invertIfNegative val="0"/>
          <c:val>
            <c:numRef>
              <c:f>Harkgegevens!$AN$367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tx>
            <c:strRef>
              <c:f>Harkgegevens!$AM$368</c:f>
              <c:strCache>
                <c:ptCount val="1"/>
                <c:pt idx="0">
                  <c:v>Ceratophyllum demersum</c:v>
                </c:pt>
              </c:strCache>
            </c:strRef>
          </c:tx>
          <c:invertIfNegative val="0"/>
          <c:val>
            <c:numRef>
              <c:f>Harkgegevens!$AN$368</c:f>
              <c:numCache>
                <c:formatCode>General</c:formatCode>
                <c:ptCount val="1"/>
                <c:pt idx="0">
                  <c:v>514</c:v>
                </c:pt>
              </c:numCache>
            </c:numRef>
          </c:val>
        </c:ser>
        <c:ser>
          <c:idx val="4"/>
          <c:order val="4"/>
          <c:tx>
            <c:strRef>
              <c:f>Harkgegevens!$AM$369</c:f>
              <c:strCache>
                <c:ptCount val="1"/>
                <c:pt idx="0">
                  <c:v>Potamogeton trichoides</c:v>
                </c:pt>
              </c:strCache>
            </c:strRef>
          </c:tx>
          <c:invertIfNegative val="0"/>
          <c:val>
            <c:numRef>
              <c:f>Harkgegevens!$AN$369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5"/>
          <c:order val="5"/>
          <c:tx>
            <c:strRef>
              <c:f>Harkgegevens!$AM$370</c:f>
              <c:strCache>
                <c:ptCount val="1"/>
                <c:pt idx="0">
                  <c:v>Potamogeton pectinatus</c:v>
                </c:pt>
              </c:strCache>
            </c:strRef>
          </c:tx>
          <c:invertIfNegative val="0"/>
          <c:val>
            <c:numRef>
              <c:f>Harkgegevens!$AN$370</c:f>
              <c:numCache>
                <c:formatCode>General</c:formatCode>
                <c:ptCount val="1"/>
                <c:pt idx="0">
                  <c:v>116</c:v>
                </c:pt>
              </c:numCache>
            </c:numRef>
          </c:val>
        </c:ser>
        <c:ser>
          <c:idx val="6"/>
          <c:order val="6"/>
          <c:tx>
            <c:strRef>
              <c:f>Harkgegevens!$AM$371</c:f>
              <c:strCache>
                <c:ptCount val="1"/>
                <c:pt idx="0">
                  <c:v>Elodea nuttalli</c:v>
                </c:pt>
              </c:strCache>
            </c:strRef>
          </c:tx>
          <c:invertIfNegative val="0"/>
          <c:val>
            <c:numRef>
              <c:f>Harkgegevens!$AN$371</c:f>
              <c:numCache>
                <c:formatCode>General</c:formatCode>
                <c:ptCount val="1"/>
                <c:pt idx="0">
                  <c:v>98</c:v>
                </c:pt>
              </c:numCache>
            </c:numRef>
          </c:val>
        </c:ser>
        <c:ser>
          <c:idx val="7"/>
          <c:order val="7"/>
          <c:tx>
            <c:strRef>
              <c:f>Harkgegevens!$AM$372</c:f>
              <c:strCache>
                <c:ptCount val="1"/>
                <c:pt idx="0">
                  <c:v>Zannichellia palustris</c:v>
                </c:pt>
              </c:strCache>
            </c:strRef>
          </c:tx>
          <c:invertIfNegative val="0"/>
          <c:val>
            <c:numRef>
              <c:f>Harkgegevens!$AN$372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3486848"/>
        <c:axId val="133169152"/>
      </c:barChart>
      <c:catAx>
        <c:axId val="133486848"/>
        <c:scaling>
          <c:orientation val="minMax"/>
        </c:scaling>
        <c:delete val="1"/>
        <c:axPos val="b"/>
        <c:majorTickMark val="none"/>
        <c:minorTickMark val="none"/>
        <c:tickLblPos val="none"/>
        <c:crossAx val="133169152"/>
        <c:crosses val="autoZero"/>
        <c:auto val="1"/>
        <c:lblAlgn val="ctr"/>
        <c:lblOffset val="100"/>
        <c:noMultiLvlLbl val="0"/>
      </c:catAx>
      <c:valAx>
        <c:axId val="1331691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in"/>
        <c:tickLblPos val="nextTo"/>
        <c:crossAx val="1334868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Gewicht per plant bij punt 24 </a:t>
            </a:r>
            <a:r>
              <a:rPr lang="en-US" sz="1800" b="1" i="0" u="none" strike="noStrike" baseline="0"/>
              <a:t>(gram) </a:t>
            </a:r>
            <a:r>
              <a:rPr lang="en-US"/>
              <a:t> 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Harkgegevens!$AM$350</c:f>
              <c:strCache>
                <c:ptCount val="1"/>
                <c:pt idx="0">
                  <c:v>meerdere soorten</c:v>
                </c:pt>
              </c:strCache>
            </c:strRef>
          </c:tx>
          <c:invertIfNegative val="0"/>
          <c:val>
            <c:numRef>
              <c:f>Harkgegevens!$AN$350</c:f>
              <c:numCache>
                <c:formatCode>General</c:formatCode>
                <c:ptCount val="1"/>
                <c:pt idx="0">
                  <c:v>20</c:v>
                </c:pt>
              </c:numCache>
            </c:numRef>
          </c:val>
        </c:ser>
        <c:ser>
          <c:idx val="1"/>
          <c:order val="1"/>
          <c:tx>
            <c:strRef>
              <c:f>Harkgegevens!$AM$351</c:f>
              <c:strCache>
                <c:ptCount val="1"/>
                <c:pt idx="0">
                  <c:v>Potamogeton crispus</c:v>
                </c:pt>
              </c:strCache>
            </c:strRef>
          </c:tx>
          <c:invertIfNegative val="0"/>
          <c:val>
            <c:numRef>
              <c:f>Harkgegevens!$AN$351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tx>
            <c:strRef>
              <c:f>Harkgegevens!$AM$352</c:f>
              <c:strCache>
                <c:ptCount val="1"/>
                <c:pt idx="0">
                  <c:v>Chara vulgaris</c:v>
                </c:pt>
              </c:strCache>
            </c:strRef>
          </c:tx>
          <c:invertIfNegative val="0"/>
          <c:val>
            <c:numRef>
              <c:f>Harkgegevens!$AN$352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tx>
            <c:strRef>
              <c:f>Harkgegevens!$AM$353</c:f>
              <c:strCache>
                <c:ptCount val="1"/>
                <c:pt idx="0">
                  <c:v>Ceratophyllum demersum</c:v>
                </c:pt>
              </c:strCache>
            </c:strRef>
          </c:tx>
          <c:invertIfNegative val="0"/>
          <c:val>
            <c:numRef>
              <c:f>Harkgegevens!$AN$353</c:f>
              <c:numCache>
                <c:formatCode>General</c:formatCode>
                <c:ptCount val="1"/>
                <c:pt idx="0">
                  <c:v>4278</c:v>
                </c:pt>
              </c:numCache>
            </c:numRef>
          </c:val>
        </c:ser>
        <c:ser>
          <c:idx val="4"/>
          <c:order val="4"/>
          <c:tx>
            <c:strRef>
              <c:f>Harkgegevens!$AM$354</c:f>
              <c:strCache>
                <c:ptCount val="1"/>
                <c:pt idx="0">
                  <c:v>Potamogeton trichoides</c:v>
                </c:pt>
              </c:strCache>
            </c:strRef>
          </c:tx>
          <c:invertIfNegative val="0"/>
          <c:val>
            <c:numRef>
              <c:f>Harkgegevens!$AN$354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5"/>
          <c:order val="5"/>
          <c:tx>
            <c:strRef>
              <c:f>Harkgegevens!$AM$355</c:f>
              <c:strCache>
                <c:ptCount val="1"/>
                <c:pt idx="0">
                  <c:v>Potamogeton pectinatus</c:v>
                </c:pt>
              </c:strCache>
            </c:strRef>
          </c:tx>
          <c:invertIfNegative val="0"/>
          <c:val>
            <c:numRef>
              <c:f>Harkgegevens!$AN$355</c:f>
              <c:numCache>
                <c:formatCode>General</c:formatCode>
                <c:ptCount val="1"/>
                <c:pt idx="0">
                  <c:v>22</c:v>
                </c:pt>
              </c:numCache>
            </c:numRef>
          </c:val>
        </c:ser>
        <c:ser>
          <c:idx val="6"/>
          <c:order val="6"/>
          <c:tx>
            <c:strRef>
              <c:f>Harkgegevens!$AM$356</c:f>
              <c:strCache>
                <c:ptCount val="1"/>
                <c:pt idx="0">
                  <c:v>Elodea nuttalli</c:v>
                </c:pt>
              </c:strCache>
            </c:strRef>
          </c:tx>
          <c:invertIfNegative val="0"/>
          <c:val>
            <c:numRef>
              <c:f>Harkgegevens!$AN$356</c:f>
              <c:numCache>
                <c:formatCode>General</c:formatCode>
                <c:ptCount val="1"/>
                <c:pt idx="0">
                  <c:v>57</c:v>
                </c:pt>
              </c:numCache>
            </c:numRef>
          </c:val>
        </c:ser>
        <c:ser>
          <c:idx val="7"/>
          <c:order val="7"/>
          <c:tx>
            <c:strRef>
              <c:f>Harkgegevens!$AM$357</c:f>
              <c:strCache>
                <c:ptCount val="1"/>
                <c:pt idx="0">
                  <c:v>Zannichellia palustris</c:v>
                </c:pt>
              </c:strCache>
            </c:strRef>
          </c:tx>
          <c:invertIfNegative val="0"/>
          <c:val>
            <c:numRef>
              <c:f>Harkgegevens!$AN$357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3223552"/>
        <c:axId val="133225088"/>
      </c:barChart>
      <c:catAx>
        <c:axId val="133223552"/>
        <c:scaling>
          <c:orientation val="minMax"/>
        </c:scaling>
        <c:delete val="1"/>
        <c:axPos val="b"/>
        <c:majorTickMark val="none"/>
        <c:minorTickMark val="none"/>
        <c:tickLblPos val="none"/>
        <c:crossAx val="133225088"/>
        <c:crosses val="autoZero"/>
        <c:auto val="1"/>
        <c:lblAlgn val="ctr"/>
        <c:lblOffset val="100"/>
        <c:noMultiLvlLbl val="0"/>
      </c:catAx>
      <c:valAx>
        <c:axId val="1332250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in"/>
        <c:tickLblPos val="nextTo"/>
        <c:crossAx val="1332235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('Meetgegevens harkmethode'!$AZ$120,'Meetgegevens harkmethode'!$AZ$121,'Meetgegevens harkmethode'!$AZ$125,'Meetgegevens harkmethode'!$AZ$126,'Meetgegevens harkmethode'!$AZ$130,'Meetgegevens harkmethode'!$AZ$131,'Meetgegevens harkmethode'!$AZ$135)</c:f>
              <c:numCache>
                <c:formatCode>General</c:formatCode>
                <c:ptCount val="7"/>
                <c:pt idx="0">
                  <c:v>355</c:v>
                </c:pt>
                <c:pt idx="1">
                  <c:v>5</c:v>
                </c:pt>
                <c:pt idx="2">
                  <c:v>531</c:v>
                </c:pt>
                <c:pt idx="3">
                  <c:v>525</c:v>
                </c:pt>
                <c:pt idx="4">
                  <c:v>585</c:v>
                </c:pt>
                <c:pt idx="5">
                  <c:v>587</c:v>
                </c:pt>
                <c:pt idx="6">
                  <c:v>240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Gewicht per plant bij punt 23 </a:t>
            </a:r>
            <a:r>
              <a:rPr lang="en-US" sz="1800" b="1" i="0" u="none" strike="noStrike" baseline="0"/>
              <a:t>(gram) </a:t>
            </a:r>
            <a:r>
              <a:rPr lang="en-US"/>
              <a:t> 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Harkgegevens!$AM$335</c:f>
              <c:strCache>
                <c:ptCount val="1"/>
                <c:pt idx="0">
                  <c:v>meerdere soorten</c:v>
                </c:pt>
              </c:strCache>
            </c:strRef>
          </c:tx>
          <c:invertIfNegative val="0"/>
          <c:val>
            <c:numRef>
              <c:f>Harkgegevens!$AN$335</c:f>
              <c:numCache>
                <c:formatCode>General</c:formatCode>
                <c:ptCount val="1"/>
                <c:pt idx="0">
                  <c:v>110</c:v>
                </c:pt>
              </c:numCache>
            </c:numRef>
          </c:val>
        </c:ser>
        <c:ser>
          <c:idx val="1"/>
          <c:order val="1"/>
          <c:tx>
            <c:strRef>
              <c:f>Harkgegevens!$AM$336</c:f>
              <c:strCache>
                <c:ptCount val="1"/>
                <c:pt idx="0">
                  <c:v>Potamogeton crispus</c:v>
                </c:pt>
              </c:strCache>
            </c:strRef>
          </c:tx>
          <c:invertIfNegative val="0"/>
          <c:val>
            <c:numRef>
              <c:f>Harkgegevens!$AN$336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tx>
            <c:strRef>
              <c:f>Harkgegevens!$AM$337</c:f>
              <c:strCache>
                <c:ptCount val="1"/>
                <c:pt idx="0">
                  <c:v>Chara vulgaris</c:v>
                </c:pt>
              </c:strCache>
            </c:strRef>
          </c:tx>
          <c:invertIfNegative val="0"/>
          <c:val>
            <c:numRef>
              <c:f>Harkgegevens!$AN$337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tx>
            <c:strRef>
              <c:f>Harkgegevens!$AM$338</c:f>
              <c:strCache>
                <c:ptCount val="1"/>
                <c:pt idx="0">
                  <c:v>Ceratophyllum demersum</c:v>
                </c:pt>
              </c:strCache>
            </c:strRef>
          </c:tx>
          <c:invertIfNegative val="0"/>
          <c:val>
            <c:numRef>
              <c:f>Harkgegevens!$AN$338</c:f>
              <c:numCache>
                <c:formatCode>General</c:formatCode>
                <c:ptCount val="1"/>
                <c:pt idx="0">
                  <c:v>2493</c:v>
                </c:pt>
              </c:numCache>
            </c:numRef>
          </c:val>
        </c:ser>
        <c:ser>
          <c:idx val="4"/>
          <c:order val="4"/>
          <c:tx>
            <c:strRef>
              <c:f>Harkgegevens!$AM$339</c:f>
              <c:strCache>
                <c:ptCount val="1"/>
                <c:pt idx="0">
                  <c:v>Potamogeton trichoides</c:v>
                </c:pt>
              </c:strCache>
            </c:strRef>
          </c:tx>
          <c:invertIfNegative val="0"/>
          <c:val>
            <c:numRef>
              <c:f>Harkgegevens!$AN$339</c:f>
              <c:numCache>
                <c:formatCode>General</c:formatCode>
                <c:ptCount val="1"/>
                <c:pt idx="0">
                  <c:v>90</c:v>
                </c:pt>
              </c:numCache>
            </c:numRef>
          </c:val>
        </c:ser>
        <c:ser>
          <c:idx val="5"/>
          <c:order val="5"/>
          <c:tx>
            <c:strRef>
              <c:f>Harkgegevens!$AM$340</c:f>
              <c:strCache>
                <c:ptCount val="1"/>
                <c:pt idx="0">
                  <c:v>Potamogeton pectinatus</c:v>
                </c:pt>
              </c:strCache>
            </c:strRef>
          </c:tx>
          <c:invertIfNegative val="0"/>
          <c:val>
            <c:numRef>
              <c:f>Harkgegevens!$AN$340</c:f>
              <c:numCache>
                <c:formatCode>General</c:formatCode>
                <c:ptCount val="1"/>
                <c:pt idx="0">
                  <c:v>209</c:v>
                </c:pt>
              </c:numCache>
            </c:numRef>
          </c:val>
        </c:ser>
        <c:ser>
          <c:idx val="6"/>
          <c:order val="6"/>
          <c:tx>
            <c:strRef>
              <c:f>Harkgegevens!$AM$341</c:f>
              <c:strCache>
                <c:ptCount val="1"/>
                <c:pt idx="0">
                  <c:v>Elodea nuttalli</c:v>
                </c:pt>
              </c:strCache>
            </c:strRef>
          </c:tx>
          <c:invertIfNegative val="0"/>
          <c:val>
            <c:numRef>
              <c:f>Harkgegevens!$AN$341</c:f>
              <c:numCache>
                <c:formatCode>General</c:formatCode>
                <c:ptCount val="1"/>
                <c:pt idx="0">
                  <c:v>50</c:v>
                </c:pt>
              </c:numCache>
            </c:numRef>
          </c:val>
        </c:ser>
        <c:ser>
          <c:idx val="7"/>
          <c:order val="7"/>
          <c:tx>
            <c:strRef>
              <c:f>Harkgegevens!$AM$342</c:f>
              <c:strCache>
                <c:ptCount val="1"/>
                <c:pt idx="0">
                  <c:v>Zannichellia palustris</c:v>
                </c:pt>
              </c:strCache>
            </c:strRef>
          </c:tx>
          <c:invertIfNegative val="0"/>
          <c:val>
            <c:numRef>
              <c:f>Harkgegevens!$AN$342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3361664"/>
        <c:axId val="133363200"/>
      </c:barChart>
      <c:catAx>
        <c:axId val="133361664"/>
        <c:scaling>
          <c:orientation val="minMax"/>
        </c:scaling>
        <c:delete val="1"/>
        <c:axPos val="b"/>
        <c:majorTickMark val="none"/>
        <c:minorTickMark val="none"/>
        <c:tickLblPos val="none"/>
        <c:crossAx val="133363200"/>
        <c:crosses val="autoZero"/>
        <c:auto val="1"/>
        <c:lblAlgn val="ctr"/>
        <c:lblOffset val="100"/>
        <c:noMultiLvlLbl val="0"/>
      </c:catAx>
      <c:valAx>
        <c:axId val="13336320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in"/>
        <c:tickLblPos val="nextTo"/>
        <c:crossAx val="1333616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533" l="0.70000000000000062" r="0.70000000000000062" t="0.75000000000000533" header="0.30000000000000032" footer="0.30000000000000032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Gewicht per plant bij punt 22 </a:t>
            </a:r>
            <a:r>
              <a:rPr lang="en-US" sz="1800" b="1" i="0" u="none" strike="noStrike" baseline="0"/>
              <a:t>(gram) </a:t>
            </a:r>
            <a:r>
              <a:rPr lang="en-US"/>
              <a:t> 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Harkgegevens!$AM$320</c:f>
              <c:strCache>
                <c:ptCount val="1"/>
                <c:pt idx="0">
                  <c:v>meerdere soorten</c:v>
                </c:pt>
              </c:strCache>
            </c:strRef>
          </c:tx>
          <c:invertIfNegative val="0"/>
          <c:val>
            <c:numRef>
              <c:f>Harkgegevens!$AN$320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ser>
          <c:idx val="1"/>
          <c:order val="1"/>
          <c:tx>
            <c:strRef>
              <c:f>Harkgegevens!$AM$321</c:f>
              <c:strCache>
                <c:ptCount val="1"/>
                <c:pt idx="0">
                  <c:v>Potamogeton crispus</c:v>
                </c:pt>
              </c:strCache>
            </c:strRef>
          </c:tx>
          <c:invertIfNegative val="0"/>
          <c:val>
            <c:numRef>
              <c:f>Harkgegevens!$AN$321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tx>
            <c:strRef>
              <c:f>Harkgegevens!$AM$322</c:f>
              <c:strCache>
                <c:ptCount val="1"/>
                <c:pt idx="0">
                  <c:v>Chara vulgaris</c:v>
                </c:pt>
              </c:strCache>
            </c:strRef>
          </c:tx>
          <c:invertIfNegative val="0"/>
          <c:val>
            <c:numRef>
              <c:f>Harkgegevens!$AN$322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tx>
            <c:strRef>
              <c:f>Harkgegevens!$AM$323</c:f>
              <c:strCache>
                <c:ptCount val="1"/>
                <c:pt idx="0">
                  <c:v>Ceratophyllum demersum</c:v>
                </c:pt>
              </c:strCache>
            </c:strRef>
          </c:tx>
          <c:invertIfNegative val="0"/>
          <c:val>
            <c:numRef>
              <c:f>Harkgegevens!$AN$323</c:f>
              <c:numCache>
                <c:formatCode>General</c:formatCode>
                <c:ptCount val="1"/>
                <c:pt idx="0">
                  <c:v>2293</c:v>
                </c:pt>
              </c:numCache>
            </c:numRef>
          </c:val>
        </c:ser>
        <c:ser>
          <c:idx val="4"/>
          <c:order val="4"/>
          <c:tx>
            <c:strRef>
              <c:f>Harkgegevens!$AM$324</c:f>
              <c:strCache>
                <c:ptCount val="1"/>
                <c:pt idx="0">
                  <c:v>Potamogeton trichoides</c:v>
                </c:pt>
              </c:strCache>
            </c:strRef>
          </c:tx>
          <c:invertIfNegative val="0"/>
          <c:val>
            <c:numRef>
              <c:f>Harkgegevens!$AN$324</c:f>
              <c:numCache>
                <c:formatCode>General</c:formatCode>
                <c:ptCount val="1"/>
                <c:pt idx="0">
                  <c:v>94</c:v>
                </c:pt>
              </c:numCache>
            </c:numRef>
          </c:val>
        </c:ser>
        <c:ser>
          <c:idx val="5"/>
          <c:order val="5"/>
          <c:tx>
            <c:strRef>
              <c:f>Harkgegevens!$AM$325</c:f>
              <c:strCache>
                <c:ptCount val="1"/>
                <c:pt idx="0">
                  <c:v>Potamogeton pectinatus</c:v>
                </c:pt>
              </c:strCache>
            </c:strRef>
          </c:tx>
          <c:invertIfNegative val="0"/>
          <c:val>
            <c:numRef>
              <c:f>Harkgegevens!$AN$325</c:f>
              <c:numCache>
                <c:formatCode>General</c:formatCode>
                <c:ptCount val="1"/>
                <c:pt idx="0">
                  <c:v>165</c:v>
                </c:pt>
              </c:numCache>
            </c:numRef>
          </c:val>
        </c:ser>
        <c:ser>
          <c:idx val="6"/>
          <c:order val="6"/>
          <c:tx>
            <c:strRef>
              <c:f>Harkgegevens!$AM$326</c:f>
              <c:strCache>
                <c:ptCount val="1"/>
                <c:pt idx="0">
                  <c:v>Elodea nuttalli</c:v>
                </c:pt>
              </c:strCache>
            </c:strRef>
          </c:tx>
          <c:invertIfNegative val="0"/>
          <c:val>
            <c:numRef>
              <c:f>Harkgegevens!$AN$326</c:f>
              <c:numCache>
                <c:formatCode>General</c:formatCode>
                <c:ptCount val="1"/>
                <c:pt idx="0">
                  <c:v>40</c:v>
                </c:pt>
              </c:numCache>
            </c:numRef>
          </c:val>
        </c:ser>
        <c:ser>
          <c:idx val="7"/>
          <c:order val="7"/>
          <c:tx>
            <c:strRef>
              <c:f>Harkgegevens!$AM$327</c:f>
              <c:strCache>
                <c:ptCount val="1"/>
                <c:pt idx="0">
                  <c:v>Zannichellia palustris</c:v>
                </c:pt>
              </c:strCache>
            </c:strRef>
          </c:tx>
          <c:invertIfNegative val="0"/>
          <c:val>
            <c:numRef>
              <c:f>Harkgegevens!$AN$327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3417600"/>
        <c:axId val="133771648"/>
      </c:barChart>
      <c:catAx>
        <c:axId val="133417600"/>
        <c:scaling>
          <c:orientation val="minMax"/>
        </c:scaling>
        <c:delete val="1"/>
        <c:axPos val="b"/>
        <c:majorTickMark val="none"/>
        <c:minorTickMark val="none"/>
        <c:tickLblPos val="none"/>
        <c:crossAx val="133771648"/>
        <c:crosses val="autoZero"/>
        <c:auto val="1"/>
        <c:lblAlgn val="ctr"/>
        <c:lblOffset val="100"/>
        <c:noMultiLvlLbl val="0"/>
      </c:catAx>
      <c:valAx>
        <c:axId val="1337716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in"/>
        <c:tickLblPos val="nextTo"/>
        <c:crossAx val="1334176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Gewicht per plant bij punt 21 (gram) 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Harkgegevens!$AM$305</c:f>
              <c:strCache>
                <c:ptCount val="1"/>
                <c:pt idx="0">
                  <c:v>meerdere soorten</c:v>
                </c:pt>
              </c:strCache>
            </c:strRef>
          </c:tx>
          <c:invertIfNegative val="0"/>
          <c:val>
            <c:numRef>
              <c:f>Harkgegevens!$AN$305</c:f>
              <c:numCache>
                <c:formatCode>General</c:formatCode>
                <c:ptCount val="1"/>
                <c:pt idx="0">
                  <c:v>11</c:v>
                </c:pt>
              </c:numCache>
            </c:numRef>
          </c:val>
        </c:ser>
        <c:ser>
          <c:idx val="1"/>
          <c:order val="1"/>
          <c:tx>
            <c:strRef>
              <c:f>Harkgegevens!$AM$306</c:f>
              <c:strCache>
                <c:ptCount val="1"/>
                <c:pt idx="0">
                  <c:v>Potamogeton crispus</c:v>
                </c:pt>
              </c:strCache>
            </c:strRef>
          </c:tx>
          <c:invertIfNegative val="0"/>
          <c:val>
            <c:numRef>
              <c:f>Harkgegevens!$AN$306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tx>
            <c:strRef>
              <c:f>Harkgegevens!$AM$307</c:f>
              <c:strCache>
                <c:ptCount val="1"/>
                <c:pt idx="0">
                  <c:v>Chara vulgaris</c:v>
                </c:pt>
              </c:strCache>
            </c:strRef>
          </c:tx>
          <c:invertIfNegative val="0"/>
          <c:val>
            <c:numRef>
              <c:f>Harkgegevens!$AN$307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tx>
            <c:strRef>
              <c:f>Harkgegevens!$AM$308</c:f>
              <c:strCache>
                <c:ptCount val="1"/>
                <c:pt idx="0">
                  <c:v>Ceratophyllum demersum</c:v>
                </c:pt>
              </c:strCache>
            </c:strRef>
          </c:tx>
          <c:invertIfNegative val="0"/>
          <c:val>
            <c:numRef>
              <c:f>Harkgegevens!$AN$308</c:f>
              <c:numCache>
                <c:formatCode>General</c:formatCode>
                <c:ptCount val="1"/>
                <c:pt idx="0">
                  <c:v>249</c:v>
                </c:pt>
              </c:numCache>
            </c:numRef>
          </c:val>
        </c:ser>
        <c:ser>
          <c:idx val="4"/>
          <c:order val="4"/>
          <c:tx>
            <c:strRef>
              <c:f>Harkgegevens!$AM$309</c:f>
              <c:strCache>
                <c:ptCount val="1"/>
                <c:pt idx="0">
                  <c:v>Potamogeton trichoides</c:v>
                </c:pt>
              </c:strCache>
            </c:strRef>
          </c:tx>
          <c:invertIfNegative val="0"/>
          <c:val>
            <c:numRef>
              <c:f>Harkgegevens!$AN$309</c:f>
              <c:numCache>
                <c:formatCode>General</c:formatCode>
                <c:ptCount val="1"/>
                <c:pt idx="0">
                  <c:v>25</c:v>
                </c:pt>
              </c:numCache>
            </c:numRef>
          </c:val>
        </c:ser>
        <c:ser>
          <c:idx val="5"/>
          <c:order val="5"/>
          <c:tx>
            <c:strRef>
              <c:f>Harkgegevens!$AM$310</c:f>
              <c:strCache>
                <c:ptCount val="1"/>
                <c:pt idx="0">
                  <c:v>Potamogeton pectinatus</c:v>
                </c:pt>
              </c:strCache>
            </c:strRef>
          </c:tx>
          <c:invertIfNegative val="0"/>
          <c:val>
            <c:numRef>
              <c:f>Harkgegevens!$AN$310</c:f>
              <c:numCache>
                <c:formatCode>General</c:formatCode>
                <c:ptCount val="1"/>
                <c:pt idx="0">
                  <c:v>68</c:v>
                </c:pt>
              </c:numCache>
            </c:numRef>
          </c:val>
        </c:ser>
        <c:ser>
          <c:idx val="6"/>
          <c:order val="6"/>
          <c:tx>
            <c:strRef>
              <c:f>Harkgegevens!$AM$311</c:f>
              <c:strCache>
                <c:ptCount val="1"/>
                <c:pt idx="0">
                  <c:v>Elodea nuttalli</c:v>
                </c:pt>
              </c:strCache>
            </c:strRef>
          </c:tx>
          <c:invertIfNegative val="0"/>
          <c:val>
            <c:numRef>
              <c:f>Harkgegevens!$AN$311</c:f>
              <c:numCache>
                <c:formatCode>General</c:formatCode>
                <c:ptCount val="1"/>
                <c:pt idx="0">
                  <c:v>63</c:v>
                </c:pt>
              </c:numCache>
            </c:numRef>
          </c:val>
        </c:ser>
        <c:ser>
          <c:idx val="7"/>
          <c:order val="7"/>
          <c:tx>
            <c:strRef>
              <c:f>Harkgegevens!$AM$312</c:f>
              <c:strCache>
                <c:ptCount val="1"/>
                <c:pt idx="0">
                  <c:v>Zannichellia palustris</c:v>
                </c:pt>
              </c:strCache>
            </c:strRef>
          </c:tx>
          <c:invertIfNegative val="0"/>
          <c:val>
            <c:numRef>
              <c:f>Harkgegevens!$AN$312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3584384"/>
        <c:axId val="133585920"/>
      </c:barChart>
      <c:catAx>
        <c:axId val="133584384"/>
        <c:scaling>
          <c:orientation val="minMax"/>
        </c:scaling>
        <c:delete val="1"/>
        <c:axPos val="b"/>
        <c:majorTickMark val="none"/>
        <c:minorTickMark val="none"/>
        <c:tickLblPos val="none"/>
        <c:crossAx val="133585920"/>
        <c:crosses val="autoZero"/>
        <c:auto val="1"/>
        <c:lblAlgn val="ctr"/>
        <c:lblOffset val="100"/>
        <c:noMultiLvlLbl val="0"/>
      </c:catAx>
      <c:valAx>
        <c:axId val="1335859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in"/>
        <c:tickLblPos val="nextTo"/>
        <c:crossAx val="1335843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533" l="0.70000000000000062" r="0.70000000000000062" t="0.75000000000000533" header="0.30000000000000032" footer="0.30000000000000032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Gewicht per plant bij punt 20</a:t>
            </a:r>
            <a:r>
              <a:rPr lang="en-US" baseline="0"/>
              <a:t> </a:t>
            </a:r>
            <a:r>
              <a:rPr lang="en-US" sz="1800" b="1" i="0" u="none" strike="noStrike" baseline="0"/>
              <a:t>(gram) </a:t>
            </a:r>
            <a:r>
              <a:rPr lang="en-US"/>
              <a:t> 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Harkgegevens!$AM$290</c:f>
              <c:strCache>
                <c:ptCount val="1"/>
                <c:pt idx="0">
                  <c:v>meerdere soorten</c:v>
                </c:pt>
              </c:strCache>
            </c:strRef>
          </c:tx>
          <c:invertIfNegative val="0"/>
          <c:val>
            <c:numRef>
              <c:f>Harkgegevens!$AN$290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Harkgegevens!$AM$291</c:f>
              <c:strCache>
                <c:ptCount val="1"/>
                <c:pt idx="0">
                  <c:v>Potamogeton crispus</c:v>
                </c:pt>
              </c:strCache>
            </c:strRef>
          </c:tx>
          <c:invertIfNegative val="0"/>
          <c:val>
            <c:numRef>
              <c:f>Harkgegevens!$AN$291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tx>
            <c:strRef>
              <c:f>Harkgegevens!$AM$292</c:f>
              <c:strCache>
                <c:ptCount val="1"/>
                <c:pt idx="0">
                  <c:v>Chara vulgaris</c:v>
                </c:pt>
              </c:strCache>
            </c:strRef>
          </c:tx>
          <c:invertIfNegative val="0"/>
          <c:val>
            <c:numRef>
              <c:f>Harkgegevens!$AN$292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tx>
            <c:strRef>
              <c:f>Harkgegevens!$AM$293</c:f>
              <c:strCache>
                <c:ptCount val="1"/>
                <c:pt idx="0">
                  <c:v>Ceratophyllum demersum</c:v>
                </c:pt>
              </c:strCache>
            </c:strRef>
          </c:tx>
          <c:invertIfNegative val="0"/>
          <c:val>
            <c:numRef>
              <c:f>Harkgegevens!$AN$293</c:f>
              <c:numCache>
                <c:formatCode>General</c:formatCode>
                <c:ptCount val="1"/>
                <c:pt idx="0">
                  <c:v>700</c:v>
                </c:pt>
              </c:numCache>
            </c:numRef>
          </c:val>
        </c:ser>
        <c:ser>
          <c:idx val="4"/>
          <c:order val="4"/>
          <c:tx>
            <c:strRef>
              <c:f>Harkgegevens!$AM$294</c:f>
              <c:strCache>
                <c:ptCount val="1"/>
                <c:pt idx="0">
                  <c:v>Potamogeton trichoides</c:v>
                </c:pt>
              </c:strCache>
            </c:strRef>
          </c:tx>
          <c:invertIfNegative val="0"/>
          <c:val>
            <c:numRef>
              <c:f>Harkgegevens!$AN$294</c:f>
              <c:numCache>
                <c:formatCode>General</c:formatCode>
                <c:ptCount val="1"/>
                <c:pt idx="0">
                  <c:v>16</c:v>
                </c:pt>
              </c:numCache>
            </c:numRef>
          </c:val>
        </c:ser>
        <c:ser>
          <c:idx val="5"/>
          <c:order val="5"/>
          <c:tx>
            <c:strRef>
              <c:f>Harkgegevens!$AM$295</c:f>
              <c:strCache>
                <c:ptCount val="1"/>
                <c:pt idx="0">
                  <c:v>Potamogeton pectinatus</c:v>
                </c:pt>
              </c:strCache>
            </c:strRef>
          </c:tx>
          <c:invertIfNegative val="0"/>
          <c:val>
            <c:numRef>
              <c:f>Harkgegevens!$AN$295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ser>
          <c:idx val="6"/>
          <c:order val="6"/>
          <c:tx>
            <c:strRef>
              <c:f>Harkgegevens!$AM$296</c:f>
              <c:strCache>
                <c:ptCount val="1"/>
                <c:pt idx="0">
                  <c:v>Elodea nuttalli</c:v>
                </c:pt>
              </c:strCache>
            </c:strRef>
          </c:tx>
          <c:invertIfNegative val="0"/>
          <c:val>
            <c:numRef>
              <c:f>Harkgegevens!$AN$296</c:f>
              <c:numCache>
                <c:formatCode>General</c:formatCode>
                <c:ptCount val="1"/>
                <c:pt idx="0">
                  <c:v>38</c:v>
                </c:pt>
              </c:numCache>
            </c:numRef>
          </c:val>
        </c:ser>
        <c:ser>
          <c:idx val="7"/>
          <c:order val="7"/>
          <c:tx>
            <c:strRef>
              <c:f>Harkgegevens!$AM$297</c:f>
              <c:strCache>
                <c:ptCount val="1"/>
                <c:pt idx="0">
                  <c:v>Zannichellia palustris</c:v>
                </c:pt>
              </c:strCache>
            </c:strRef>
          </c:tx>
          <c:invertIfNegative val="0"/>
          <c:val>
            <c:numRef>
              <c:f>Harkgegevens!$AN$297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3738880"/>
        <c:axId val="133740416"/>
      </c:barChart>
      <c:catAx>
        <c:axId val="133738880"/>
        <c:scaling>
          <c:orientation val="minMax"/>
        </c:scaling>
        <c:delete val="1"/>
        <c:axPos val="b"/>
        <c:majorTickMark val="none"/>
        <c:minorTickMark val="none"/>
        <c:tickLblPos val="none"/>
        <c:crossAx val="133740416"/>
        <c:crosses val="autoZero"/>
        <c:auto val="1"/>
        <c:lblAlgn val="ctr"/>
        <c:lblOffset val="100"/>
        <c:noMultiLvlLbl val="0"/>
      </c:catAx>
      <c:valAx>
        <c:axId val="1337404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in"/>
        <c:tickLblPos val="nextTo"/>
        <c:crossAx val="1337388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555" l="0.70000000000000062" r="0.70000000000000062" t="0.75000000000000555" header="0.30000000000000032" footer="0.30000000000000032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Gewicht per plant bij punt 19</a:t>
            </a:r>
            <a:r>
              <a:rPr lang="en-US" baseline="0"/>
              <a:t> </a:t>
            </a:r>
            <a:r>
              <a:rPr lang="en-US" sz="1800" b="1" i="0" u="none" strike="noStrike" baseline="0"/>
              <a:t>(gram) </a:t>
            </a:r>
            <a:r>
              <a:rPr lang="en-US"/>
              <a:t> 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Harkgegevens!$AM$275</c:f>
              <c:strCache>
                <c:ptCount val="1"/>
                <c:pt idx="0">
                  <c:v>meerdere soorten</c:v>
                </c:pt>
              </c:strCache>
            </c:strRef>
          </c:tx>
          <c:invertIfNegative val="0"/>
          <c:val>
            <c:numRef>
              <c:f>Harkgegevens!$AN$275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Harkgegevens!$AM$276</c:f>
              <c:strCache>
                <c:ptCount val="1"/>
                <c:pt idx="0">
                  <c:v>Potamogeton crispus</c:v>
                </c:pt>
              </c:strCache>
            </c:strRef>
          </c:tx>
          <c:invertIfNegative val="0"/>
          <c:val>
            <c:numRef>
              <c:f>Harkgegevens!$AN$276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tx>
            <c:strRef>
              <c:f>Harkgegevens!$AM$277</c:f>
              <c:strCache>
                <c:ptCount val="1"/>
                <c:pt idx="0">
                  <c:v>Chara vulgaris</c:v>
                </c:pt>
              </c:strCache>
            </c:strRef>
          </c:tx>
          <c:invertIfNegative val="0"/>
          <c:val>
            <c:numRef>
              <c:f>Harkgegevens!$AN$277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tx>
            <c:strRef>
              <c:f>Harkgegevens!$AM$278</c:f>
              <c:strCache>
                <c:ptCount val="1"/>
                <c:pt idx="0">
                  <c:v>Ceratophyllum demersum</c:v>
                </c:pt>
              </c:strCache>
            </c:strRef>
          </c:tx>
          <c:invertIfNegative val="0"/>
          <c:val>
            <c:numRef>
              <c:f>Harkgegevens!$AN$278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4"/>
          <c:order val="4"/>
          <c:tx>
            <c:strRef>
              <c:f>Harkgegevens!$AM$279</c:f>
              <c:strCache>
                <c:ptCount val="1"/>
                <c:pt idx="0">
                  <c:v>Potamogeton trichoides</c:v>
                </c:pt>
              </c:strCache>
            </c:strRef>
          </c:tx>
          <c:invertIfNegative val="0"/>
          <c:val>
            <c:numRef>
              <c:f>Harkgegevens!$AN$279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5"/>
          <c:order val="5"/>
          <c:tx>
            <c:strRef>
              <c:f>Harkgegevens!$AM$280</c:f>
              <c:strCache>
                <c:ptCount val="1"/>
                <c:pt idx="0">
                  <c:v>Potamogeton pectinatus</c:v>
                </c:pt>
              </c:strCache>
            </c:strRef>
          </c:tx>
          <c:invertIfNegative val="0"/>
          <c:val>
            <c:numRef>
              <c:f>Harkgegevens!$AN$280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</c:ser>
        <c:ser>
          <c:idx val="6"/>
          <c:order val="6"/>
          <c:tx>
            <c:strRef>
              <c:f>Harkgegevens!$AM$281</c:f>
              <c:strCache>
                <c:ptCount val="1"/>
                <c:pt idx="0">
                  <c:v>Elodea nuttalli</c:v>
                </c:pt>
              </c:strCache>
            </c:strRef>
          </c:tx>
          <c:invertIfNegative val="0"/>
          <c:val>
            <c:numRef>
              <c:f>Harkgegevens!$AN$281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7"/>
          <c:order val="7"/>
          <c:tx>
            <c:strRef>
              <c:f>Harkgegevens!$AM$282</c:f>
              <c:strCache>
                <c:ptCount val="1"/>
                <c:pt idx="0">
                  <c:v>Zannichellia palustris</c:v>
                </c:pt>
              </c:strCache>
            </c:strRef>
          </c:tx>
          <c:invertIfNegative val="0"/>
          <c:val>
            <c:numRef>
              <c:f>Harkgegevens!$AN$282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3860352"/>
        <c:axId val="133874432"/>
      </c:barChart>
      <c:catAx>
        <c:axId val="133860352"/>
        <c:scaling>
          <c:orientation val="minMax"/>
        </c:scaling>
        <c:delete val="1"/>
        <c:axPos val="b"/>
        <c:majorTickMark val="none"/>
        <c:minorTickMark val="none"/>
        <c:tickLblPos val="none"/>
        <c:crossAx val="133874432"/>
        <c:crosses val="autoZero"/>
        <c:auto val="1"/>
        <c:lblAlgn val="ctr"/>
        <c:lblOffset val="100"/>
        <c:noMultiLvlLbl val="0"/>
      </c:catAx>
      <c:valAx>
        <c:axId val="13387443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in"/>
        <c:tickLblPos val="nextTo"/>
        <c:crossAx val="1338603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577" l="0.70000000000000062" r="0.70000000000000062" t="0.75000000000000577" header="0.30000000000000032" footer="0.30000000000000032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Gewicht per plant bij punt 18</a:t>
            </a:r>
            <a:r>
              <a:rPr lang="en-US" baseline="0"/>
              <a:t> </a:t>
            </a:r>
            <a:r>
              <a:rPr lang="en-US" sz="1800" b="1" i="0" u="none" strike="noStrike" baseline="0"/>
              <a:t>(gram) </a:t>
            </a:r>
            <a:r>
              <a:rPr lang="en-US"/>
              <a:t> 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Harkgegevens!$AM$260</c:f>
              <c:strCache>
                <c:ptCount val="1"/>
                <c:pt idx="0">
                  <c:v>meerdere soorten</c:v>
                </c:pt>
              </c:strCache>
            </c:strRef>
          </c:tx>
          <c:invertIfNegative val="0"/>
          <c:val>
            <c:numRef>
              <c:f>Harkgegevens!$AN$260</c:f>
              <c:numCache>
                <c:formatCode>General</c:formatCode>
                <c:ptCount val="1"/>
                <c:pt idx="0">
                  <c:v>15</c:v>
                </c:pt>
              </c:numCache>
            </c:numRef>
          </c:val>
        </c:ser>
        <c:ser>
          <c:idx val="1"/>
          <c:order val="1"/>
          <c:tx>
            <c:strRef>
              <c:f>Harkgegevens!$AM$261</c:f>
              <c:strCache>
                <c:ptCount val="1"/>
                <c:pt idx="0">
                  <c:v>Potamogeton crispus</c:v>
                </c:pt>
              </c:strCache>
            </c:strRef>
          </c:tx>
          <c:invertIfNegative val="0"/>
          <c:val>
            <c:numRef>
              <c:f>Harkgegevens!$AN$261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tx>
            <c:strRef>
              <c:f>Harkgegevens!$AM$262</c:f>
              <c:strCache>
                <c:ptCount val="1"/>
                <c:pt idx="0">
                  <c:v>Chara vulgaris</c:v>
                </c:pt>
              </c:strCache>
            </c:strRef>
          </c:tx>
          <c:invertIfNegative val="0"/>
          <c:val>
            <c:numRef>
              <c:f>Harkgegevens!$AN$262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tx>
            <c:strRef>
              <c:f>Harkgegevens!$AM$263</c:f>
              <c:strCache>
                <c:ptCount val="1"/>
                <c:pt idx="0">
                  <c:v>Ceratophyllum demersum</c:v>
                </c:pt>
              </c:strCache>
            </c:strRef>
          </c:tx>
          <c:invertIfNegative val="0"/>
          <c:val>
            <c:numRef>
              <c:f>Harkgegevens!$AN$263</c:f>
              <c:numCache>
                <c:formatCode>General</c:formatCode>
                <c:ptCount val="1"/>
                <c:pt idx="0">
                  <c:v>946</c:v>
                </c:pt>
              </c:numCache>
            </c:numRef>
          </c:val>
        </c:ser>
        <c:ser>
          <c:idx val="4"/>
          <c:order val="4"/>
          <c:tx>
            <c:strRef>
              <c:f>Harkgegevens!$AM$264</c:f>
              <c:strCache>
                <c:ptCount val="1"/>
                <c:pt idx="0">
                  <c:v>Potamogeton trichoides</c:v>
                </c:pt>
              </c:strCache>
            </c:strRef>
          </c:tx>
          <c:invertIfNegative val="0"/>
          <c:val>
            <c:numRef>
              <c:f>Harkgegevens!$AN$264</c:f>
              <c:numCache>
                <c:formatCode>General</c:formatCode>
                <c:ptCount val="1"/>
                <c:pt idx="0">
                  <c:v>1303</c:v>
                </c:pt>
              </c:numCache>
            </c:numRef>
          </c:val>
        </c:ser>
        <c:ser>
          <c:idx val="5"/>
          <c:order val="5"/>
          <c:tx>
            <c:strRef>
              <c:f>Harkgegevens!$AM$265</c:f>
              <c:strCache>
                <c:ptCount val="1"/>
                <c:pt idx="0">
                  <c:v>Potamogeton pectinatus</c:v>
                </c:pt>
              </c:strCache>
            </c:strRef>
          </c:tx>
          <c:invertIfNegative val="0"/>
          <c:val>
            <c:numRef>
              <c:f>Harkgegevens!$AN$265</c:f>
              <c:numCache>
                <c:formatCode>General</c:formatCode>
                <c:ptCount val="1"/>
                <c:pt idx="0">
                  <c:v>60</c:v>
                </c:pt>
              </c:numCache>
            </c:numRef>
          </c:val>
        </c:ser>
        <c:ser>
          <c:idx val="6"/>
          <c:order val="6"/>
          <c:tx>
            <c:strRef>
              <c:f>Harkgegevens!$AM$266</c:f>
              <c:strCache>
                <c:ptCount val="1"/>
                <c:pt idx="0">
                  <c:v>Elodea nuttalli</c:v>
                </c:pt>
              </c:strCache>
            </c:strRef>
          </c:tx>
          <c:invertIfNegative val="0"/>
          <c:val>
            <c:numRef>
              <c:f>Harkgegevens!$AN$266</c:f>
              <c:numCache>
                <c:formatCode>General</c:formatCode>
                <c:ptCount val="1"/>
                <c:pt idx="0">
                  <c:v>960</c:v>
                </c:pt>
              </c:numCache>
            </c:numRef>
          </c:val>
        </c:ser>
        <c:ser>
          <c:idx val="7"/>
          <c:order val="7"/>
          <c:tx>
            <c:strRef>
              <c:f>Harkgegevens!$AM$267</c:f>
              <c:strCache>
                <c:ptCount val="1"/>
                <c:pt idx="0">
                  <c:v>Zannichellia palustris</c:v>
                </c:pt>
              </c:strCache>
            </c:strRef>
          </c:tx>
          <c:invertIfNegative val="0"/>
          <c:val>
            <c:numRef>
              <c:f>Harkgegevens!$AN$267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4211456"/>
        <c:axId val="134212992"/>
      </c:barChart>
      <c:catAx>
        <c:axId val="134211456"/>
        <c:scaling>
          <c:orientation val="minMax"/>
        </c:scaling>
        <c:delete val="1"/>
        <c:axPos val="b"/>
        <c:majorTickMark val="none"/>
        <c:minorTickMark val="none"/>
        <c:tickLblPos val="none"/>
        <c:crossAx val="134212992"/>
        <c:crosses val="autoZero"/>
        <c:auto val="1"/>
        <c:lblAlgn val="ctr"/>
        <c:lblOffset val="100"/>
        <c:noMultiLvlLbl val="0"/>
      </c:catAx>
      <c:valAx>
        <c:axId val="1342129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in"/>
        <c:tickLblPos val="nextTo"/>
        <c:crossAx val="1342114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6" l="0.70000000000000062" r="0.70000000000000062" t="0.750000000000006" header="0.30000000000000032" footer="0.30000000000000032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Gewicht per plant bij punt 17</a:t>
            </a:r>
            <a:r>
              <a:rPr lang="en-US" baseline="0"/>
              <a:t> </a:t>
            </a:r>
            <a:r>
              <a:rPr lang="en-US" sz="1800" b="1" i="0" u="none" strike="noStrike" baseline="0"/>
              <a:t>(gram) </a:t>
            </a:r>
            <a:r>
              <a:rPr lang="en-US"/>
              <a:t> 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Harkgegevens!$AM$245</c:f>
              <c:strCache>
                <c:ptCount val="1"/>
                <c:pt idx="0">
                  <c:v>meerdere soorten</c:v>
                </c:pt>
              </c:strCache>
            </c:strRef>
          </c:tx>
          <c:invertIfNegative val="0"/>
          <c:val>
            <c:numRef>
              <c:f>Harkgegevens!$AN$245</c:f>
              <c:numCache>
                <c:formatCode>General</c:formatCode>
                <c:ptCount val="1"/>
                <c:pt idx="0">
                  <c:v>15</c:v>
                </c:pt>
              </c:numCache>
            </c:numRef>
          </c:val>
        </c:ser>
        <c:ser>
          <c:idx val="1"/>
          <c:order val="1"/>
          <c:tx>
            <c:strRef>
              <c:f>Harkgegevens!$AM$246</c:f>
              <c:strCache>
                <c:ptCount val="1"/>
                <c:pt idx="0">
                  <c:v>Potamogeton crispus</c:v>
                </c:pt>
              </c:strCache>
            </c:strRef>
          </c:tx>
          <c:invertIfNegative val="0"/>
          <c:val>
            <c:numRef>
              <c:f>Harkgegevens!$AN$246</c:f>
              <c:numCache>
                <c:formatCode>General</c:formatCode>
                <c:ptCount val="1"/>
                <c:pt idx="0">
                  <c:v>31</c:v>
                </c:pt>
              </c:numCache>
            </c:numRef>
          </c:val>
        </c:ser>
        <c:ser>
          <c:idx val="2"/>
          <c:order val="2"/>
          <c:tx>
            <c:strRef>
              <c:f>Harkgegevens!$AM$247</c:f>
              <c:strCache>
                <c:ptCount val="1"/>
                <c:pt idx="0">
                  <c:v>Chara vulgaris</c:v>
                </c:pt>
              </c:strCache>
            </c:strRef>
          </c:tx>
          <c:invertIfNegative val="0"/>
          <c:val>
            <c:numRef>
              <c:f>Harkgegevens!$AN$247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tx>
            <c:strRef>
              <c:f>Harkgegevens!$AM$248</c:f>
              <c:strCache>
                <c:ptCount val="1"/>
                <c:pt idx="0">
                  <c:v>Ceratophyllum demersum</c:v>
                </c:pt>
              </c:strCache>
            </c:strRef>
          </c:tx>
          <c:invertIfNegative val="0"/>
          <c:val>
            <c:numRef>
              <c:f>Harkgegevens!$AN$248</c:f>
              <c:numCache>
                <c:formatCode>General</c:formatCode>
                <c:ptCount val="1"/>
                <c:pt idx="0">
                  <c:v>952</c:v>
                </c:pt>
              </c:numCache>
            </c:numRef>
          </c:val>
        </c:ser>
        <c:ser>
          <c:idx val="4"/>
          <c:order val="4"/>
          <c:tx>
            <c:strRef>
              <c:f>Harkgegevens!$AM$249</c:f>
              <c:strCache>
                <c:ptCount val="1"/>
                <c:pt idx="0">
                  <c:v>Potamogeton trichoides</c:v>
                </c:pt>
              </c:strCache>
            </c:strRef>
          </c:tx>
          <c:invertIfNegative val="0"/>
          <c:val>
            <c:numRef>
              <c:f>Harkgegevens!$AN$249</c:f>
              <c:numCache>
                <c:formatCode>General</c:formatCode>
                <c:ptCount val="1"/>
                <c:pt idx="0">
                  <c:v>2040</c:v>
                </c:pt>
              </c:numCache>
            </c:numRef>
          </c:val>
        </c:ser>
        <c:ser>
          <c:idx val="5"/>
          <c:order val="5"/>
          <c:tx>
            <c:strRef>
              <c:f>Harkgegevens!$AM$250</c:f>
              <c:strCache>
                <c:ptCount val="1"/>
                <c:pt idx="0">
                  <c:v>Potamogeton pectinatus</c:v>
                </c:pt>
              </c:strCache>
            </c:strRef>
          </c:tx>
          <c:invertIfNegative val="0"/>
          <c:val>
            <c:numRef>
              <c:f>Harkgegevens!$AN$250</c:f>
              <c:numCache>
                <c:formatCode>General</c:formatCode>
                <c:ptCount val="1"/>
                <c:pt idx="0">
                  <c:v>725</c:v>
                </c:pt>
              </c:numCache>
            </c:numRef>
          </c:val>
        </c:ser>
        <c:ser>
          <c:idx val="6"/>
          <c:order val="6"/>
          <c:tx>
            <c:strRef>
              <c:f>Harkgegevens!$AM$251</c:f>
              <c:strCache>
                <c:ptCount val="1"/>
                <c:pt idx="0">
                  <c:v>Elodea nuttalli</c:v>
                </c:pt>
              </c:strCache>
            </c:strRef>
          </c:tx>
          <c:invertIfNegative val="0"/>
          <c:val>
            <c:numRef>
              <c:f>Harkgegevens!$AN$251</c:f>
              <c:numCache>
                <c:formatCode>General</c:formatCode>
                <c:ptCount val="1"/>
                <c:pt idx="0">
                  <c:v>2410</c:v>
                </c:pt>
              </c:numCache>
            </c:numRef>
          </c:val>
        </c:ser>
        <c:ser>
          <c:idx val="7"/>
          <c:order val="7"/>
          <c:tx>
            <c:strRef>
              <c:f>Harkgegevens!$AM$252</c:f>
              <c:strCache>
                <c:ptCount val="1"/>
                <c:pt idx="0">
                  <c:v>Zannichellia palustris</c:v>
                </c:pt>
              </c:strCache>
            </c:strRef>
          </c:tx>
          <c:invertIfNegative val="0"/>
          <c:val>
            <c:numRef>
              <c:f>Harkgegevens!$AN$252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4017792"/>
        <c:axId val="134019328"/>
      </c:barChart>
      <c:catAx>
        <c:axId val="134017792"/>
        <c:scaling>
          <c:orientation val="minMax"/>
        </c:scaling>
        <c:delete val="1"/>
        <c:axPos val="b"/>
        <c:majorTickMark val="none"/>
        <c:minorTickMark val="none"/>
        <c:tickLblPos val="none"/>
        <c:crossAx val="134019328"/>
        <c:crosses val="autoZero"/>
        <c:auto val="1"/>
        <c:lblAlgn val="ctr"/>
        <c:lblOffset val="100"/>
        <c:noMultiLvlLbl val="0"/>
      </c:catAx>
      <c:valAx>
        <c:axId val="1340193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in"/>
        <c:tickLblPos val="nextTo"/>
        <c:crossAx val="1340177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577" l="0.70000000000000062" r="0.70000000000000062" t="0.75000000000000577" header="0.30000000000000032" footer="0.30000000000000032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Gewicht per plant bij punt 16</a:t>
            </a:r>
            <a:r>
              <a:rPr lang="en-US" baseline="0"/>
              <a:t> </a:t>
            </a:r>
            <a:r>
              <a:rPr lang="en-US" sz="1800" b="1" i="0" u="none" strike="noStrike" baseline="0"/>
              <a:t>(gram) </a:t>
            </a:r>
            <a:r>
              <a:rPr lang="en-US"/>
              <a:t> 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Harkgegevens!$AM$230</c:f>
              <c:strCache>
                <c:ptCount val="1"/>
                <c:pt idx="0">
                  <c:v>meerdere soorten</c:v>
                </c:pt>
              </c:strCache>
            </c:strRef>
          </c:tx>
          <c:invertIfNegative val="0"/>
          <c:val>
            <c:numRef>
              <c:f>Harkgegevens!$AN$230</c:f>
              <c:numCache>
                <c:formatCode>General</c:formatCode>
                <c:ptCount val="1"/>
                <c:pt idx="0">
                  <c:v>13</c:v>
                </c:pt>
              </c:numCache>
            </c:numRef>
          </c:val>
        </c:ser>
        <c:ser>
          <c:idx val="1"/>
          <c:order val="1"/>
          <c:tx>
            <c:strRef>
              <c:f>Harkgegevens!$AM$231</c:f>
              <c:strCache>
                <c:ptCount val="1"/>
                <c:pt idx="0">
                  <c:v>Potamogeton crispus</c:v>
                </c:pt>
              </c:strCache>
            </c:strRef>
          </c:tx>
          <c:invertIfNegative val="0"/>
          <c:val>
            <c:numRef>
              <c:f>Harkgegevens!$AN$231</c:f>
              <c:numCache>
                <c:formatCode>General</c:formatCode>
                <c:ptCount val="1"/>
                <c:pt idx="0">
                  <c:v>98</c:v>
                </c:pt>
              </c:numCache>
            </c:numRef>
          </c:val>
        </c:ser>
        <c:ser>
          <c:idx val="2"/>
          <c:order val="2"/>
          <c:tx>
            <c:strRef>
              <c:f>Harkgegevens!$AM$232</c:f>
              <c:strCache>
                <c:ptCount val="1"/>
                <c:pt idx="0">
                  <c:v>Chara vulgaris</c:v>
                </c:pt>
              </c:strCache>
            </c:strRef>
          </c:tx>
          <c:invertIfNegative val="0"/>
          <c:val>
            <c:numRef>
              <c:f>Harkgegevens!$AN$232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tx>
            <c:strRef>
              <c:f>Harkgegevens!$AM$233</c:f>
              <c:strCache>
                <c:ptCount val="1"/>
                <c:pt idx="0">
                  <c:v>Ceratophyllum demersum</c:v>
                </c:pt>
              </c:strCache>
            </c:strRef>
          </c:tx>
          <c:invertIfNegative val="0"/>
          <c:val>
            <c:numRef>
              <c:f>Harkgegevens!$AN$233</c:f>
              <c:numCache>
                <c:formatCode>General</c:formatCode>
                <c:ptCount val="1"/>
                <c:pt idx="0">
                  <c:v>696</c:v>
                </c:pt>
              </c:numCache>
            </c:numRef>
          </c:val>
        </c:ser>
        <c:ser>
          <c:idx val="4"/>
          <c:order val="4"/>
          <c:tx>
            <c:strRef>
              <c:f>Harkgegevens!$AM$234</c:f>
              <c:strCache>
                <c:ptCount val="1"/>
                <c:pt idx="0">
                  <c:v>Potamogeton trichoides</c:v>
                </c:pt>
              </c:strCache>
            </c:strRef>
          </c:tx>
          <c:invertIfNegative val="0"/>
          <c:val>
            <c:numRef>
              <c:f>Harkgegevens!$AN$234</c:f>
              <c:numCache>
                <c:formatCode>General</c:formatCode>
                <c:ptCount val="1"/>
                <c:pt idx="0">
                  <c:v>1405</c:v>
                </c:pt>
              </c:numCache>
            </c:numRef>
          </c:val>
        </c:ser>
        <c:ser>
          <c:idx val="5"/>
          <c:order val="5"/>
          <c:tx>
            <c:strRef>
              <c:f>Harkgegevens!$AM$235</c:f>
              <c:strCache>
                <c:ptCount val="1"/>
                <c:pt idx="0">
                  <c:v>Potamogeton pectinatus</c:v>
                </c:pt>
              </c:strCache>
            </c:strRef>
          </c:tx>
          <c:invertIfNegative val="0"/>
          <c:val>
            <c:numRef>
              <c:f>Harkgegevens!$AN$235</c:f>
              <c:numCache>
                <c:formatCode>General</c:formatCode>
                <c:ptCount val="1"/>
                <c:pt idx="0">
                  <c:v>20</c:v>
                </c:pt>
              </c:numCache>
            </c:numRef>
          </c:val>
        </c:ser>
        <c:ser>
          <c:idx val="6"/>
          <c:order val="6"/>
          <c:tx>
            <c:strRef>
              <c:f>Harkgegevens!$AM$236</c:f>
              <c:strCache>
                <c:ptCount val="1"/>
                <c:pt idx="0">
                  <c:v>Elodea nuttalli</c:v>
                </c:pt>
              </c:strCache>
            </c:strRef>
          </c:tx>
          <c:invertIfNegative val="0"/>
          <c:val>
            <c:numRef>
              <c:f>Harkgegevens!$AN$236</c:f>
              <c:numCache>
                <c:formatCode>General</c:formatCode>
                <c:ptCount val="1"/>
                <c:pt idx="0">
                  <c:v>3021</c:v>
                </c:pt>
              </c:numCache>
            </c:numRef>
          </c:val>
        </c:ser>
        <c:ser>
          <c:idx val="7"/>
          <c:order val="7"/>
          <c:tx>
            <c:strRef>
              <c:f>Harkgegevens!$AM$237</c:f>
              <c:strCache>
                <c:ptCount val="1"/>
                <c:pt idx="0">
                  <c:v>Zannichellia palustris</c:v>
                </c:pt>
              </c:strCache>
            </c:strRef>
          </c:tx>
          <c:invertIfNegative val="0"/>
          <c:val>
            <c:numRef>
              <c:f>Harkgegevens!$AN$237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4069632"/>
        <c:axId val="134096000"/>
      </c:barChart>
      <c:catAx>
        <c:axId val="134069632"/>
        <c:scaling>
          <c:orientation val="minMax"/>
        </c:scaling>
        <c:delete val="1"/>
        <c:axPos val="b"/>
        <c:majorTickMark val="none"/>
        <c:minorTickMark val="none"/>
        <c:tickLblPos val="none"/>
        <c:crossAx val="134096000"/>
        <c:crosses val="autoZero"/>
        <c:auto val="1"/>
        <c:lblAlgn val="ctr"/>
        <c:lblOffset val="100"/>
        <c:noMultiLvlLbl val="0"/>
      </c:catAx>
      <c:valAx>
        <c:axId val="13409600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in"/>
        <c:tickLblPos val="nextTo"/>
        <c:crossAx val="1340696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577" l="0.70000000000000062" r="0.70000000000000062" t="0.75000000000000577" header="0.30000000000000032" footer="0.30000000000000032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Gewicht per plant bij punt 15</a:t>
            </a:r>
            <a:r>
              <a:rPr lang="en-US" baseline="0"/>
              <a:t> </a:t>
            </a:r>
            <a:r>
              <a:rPr lang="en-US" sz="1800" b="1" i="0" u="none" strike="noStrike" baseline="0"/>
              <a:t>(gram) </a:t>
            </a:r>
            <a:r>
              <a:rPr lang="en-US"/>
              <a:t> 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Harkgegevens!$AM$215</c:f>
              <c:strCache>
                <c:ptCount val="1"/>
                <c:pt idx="0">
                  <c:v>meerdere soorten</c:v>
                </c:pt>
              </c:strCache>
            </c:strRef>
          </c:tx>
          <c:invertIfNegative val="0"/>
          <c:val>
            <c:numRef>
              <c:f>Harkgegevens!$AN$215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ser>
          <c:idx val="1"/>
          <c:order val="1"/>
          <c:tx>
            <c:strRef>
              <c:f>Harkgegevens!$AM$216</c:f>
              <c:strCache>
                <c:ptCount val="1"/>
                <c:pt idx="0">
                  <c:v>Potamogeton crispus</c:v>
                </c:pt>
              </c:strCache>
            </c:strRef>
          </c:tx>
          <c:invertIfNegative val="0"/>
          <c:val>
            <c:numRef>
              <c:f>Harkgegevens!$AN$216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tx>
            <c:strRef>
              <c:f>Harkgegevens!$AM$217</c:f>
              <c:strCache>
                <c:ptCount val="1"/>
                <c:pt idx="0">
                  <c:v>Chara vulgaris</c:v>
                </c:pt>
              </c:strCache>
            </c:strRef>
          </c:tx>
          <c:invertIfNegative val="0"/>
          <c:val>
            <c:numRef>
              <c:f>Harkgegevens!$AN$217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tx>
            <c:strRef>
              <c:f>Harkgegevens!$AM$218</c:f>
              <c:strCache>
                <c:ptCount val="1"/>
                <c:pt idx="0">
                  <c:v>Ceratophyllum demersum</c:v>
                </c:pt>
              </c:strCache>
            </c:strRef>
          </c:tx>
          <c:invertIfNegative val="0"/>
          <c:val>
            <c:numRef>
              <c:f>Harkgegevens!$AN$218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</c:ser>
        <c:ser>
          <c:idx val="4"/>
          <c:order val="4"/>
          <c:tx>
            <c:strRef>
              <c:f>Harkgegevens!$AM$219</c:f>
              <c:strCache>
                <c:ptCount val="1"/>
                <c:pt idx="0">
                  <c:v>Potamogeton trichoides</c:v>
                </c:pt>
              </c:strCache>
            </c:strRef>
          </c:tx>
          <c:invertIfNegative val="0"/>
          <c:val>
            <c:numRef>
              <c:f>Harkgegevens!$AN$219</c:f>
              <c:numCache>
                <c:formatCode>General</c:formatCode>
                <c:ptCount val="1"/>
                <c:pt idx="0">
                  <c:v>440</c:v>
                </c:pt>
              </c:numCache>
            </c:numRef>
          </c:val>
        </c:ser>
        <c:ser>
          <c:idx val="5"/>
          <c:order val="5"/>
          <c:tx>
            <c:strRef>
              <c:f>Harkgegevens!$AM$220</c:f>
              <c:strCache>
                <c:ptCount val="1"/>
                <c:pt idx="0">
                  <c:v>Potamogeton pectinatus</c:v>
                </c:pt>
              </c:strCache>
            </c:strRef>
          </c:tx>
          <c:invertIfNegative val="0"/>
          <c:val>
            <c:numRef>
              <c:f>Harkgegevens!$AN$220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</c:ser>
        <c:ser>
          <c:idx val="6"/>
          <c:order val="6"/>
          <c:tx>
            <c:strRef>
              <c:f>Harkgegevens!$AM$221</c:f>
              <c:strCache>
                <c:ptCount val="1"/>
                <c:pt idx="0">
                  <c:v>Elodea nuttalli</c:v>
                </c:pt>
              </c:strCache>
            </c:strRef>
          </c:tx>
          <c:invertIfNegative val="0"/>
          <c:val>
            <c:numRef>
              <c:f>Harkgegevens!$AN$221</c:f>
              <c:numCache>
                <c:formatCode>General</c:formatCode>
                <c:ptCount val="1"/>
                <c:pt idx="0">
                  <c:v>1800</c:v>
                </c:pt>
              </c:numCache>
            </c:numRef>
          </c:val>
        </c:ser>
        <c:ser>
          <c:idx val="7"/>
          <c:order val="7"/>
          <c:tx>
            <c:strRef>
              <c:f>Harkgegevens!$AM$222</c:f>
              <c:strCache>
                <c:ptCount val="1"/>
                <c:pt idx="0">
                  <c:v>Zannichellia palustris</c:v>
                </c:pt>
              </c:strCache>
            </c:strRef>
          </c:tx>
          <c:invertIfNegative val="0"/>
          <c:val>
            <c:numRef>
              <c:f>Harkgegevens!$AN$222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4560000"/>
        <c:axId val="134574080"/>
      </c:barChart>
      <c:catAx>
        <c:axId val="134560000"/>
        <c:scaling>
          <c:orientation val="minMax"/>
        </c:scaling>
        <c:delete val="1"/>
        <c:axPos val="b"/>
        <c:majorTickMark val="none"/>
        <c:minorTickMark val="none"/>
        <c:tickLblPos val="none"/>
        <c:crossAx val="134574080"/>
        <c:crosses val="autoZero"/>
        <c:auto val="1"/>
        <c:lblAlgn val="ctr"/>
        <c:lblOffset val="100"/>
        <c:noMultiLvlLbl val="0"/>
      </c:catAx>
      <c:valAx>
        <c:axId val="1345740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in"/>
        <c:tickLblPos val="nextTo"/>
        <c:crossAx val="1345600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6" l="0.70000000000000062" r="0.70000000000000062" t="0.750000000000006" header="0.30000000000000032" footer="0.30000000000000032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Gewicht per plant bij punt 14</a:t>
            </a:r>
            <a:r>
              <a:rPr lang="en-US" baseline="0"/>
              <a:t> </a:t>
            </a:r>
            <a:r>
              <a:rPr lang="en-US" sz="1800" b="1" i="0" u="none" strike="noStrike" baseline="0"/>
              <a:t>(gram) </a:t>
            </a:r>
            <a:r>
              <a:rPr lang="en-US"/>
              <a:t> 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Harkgegevens!$AM$200</c:f>
              <c:strCache>
                <c:ptCount val="1"/>
                <c:pt idx="0">
                  <c:v>meerdere soorten</c:v>
                </c:pt>
              </c:strCache>
            </c:strRef>
          </c:tx>
          <c:invertIfNegative val="0"/>
          <c:val>
            <c:numRef>
              <c:f>Harkgegevens!$AN$200</c:f>
              <c:numCache>
                <c:formatCode>General</c:formatCode>
                <c:ptCount val="1"/>
                <c:pt idx="0">
                  <c:v>125</c:v>
                </c:pt>
              </c:numCache>
            </c:numRef>
          </c:val>
        </c:ser>
        <c:ser>
          <c:idx val="1"/>
          <c:order val="1"/>
          <c:tx>
            <c:strRef>
              <c:f>Harkgegevens!$AM$201</c:f>
              <c:strCache>
                <c:ptCount val="1"/>
                <c:pt idx="0">
                  <c:v>Potamogeton crispus</c:v>
                </c:pt>
              </c:strCache>
            </c:strRef>
          </c:tx>
          <c:invertIfNegative val="0"/>
          <c:val>
            <c:numRef>
              <c:f>Harkgegevens!$AN$201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</c:ser>
        <c:ser>
          <c:idx val="2"/>
          <c:order val="2"/>
          <c:tx>
            <c:strRef>
              <c:f>Harkgegevens!$AM$202</c:f>
              <c:strCache>
                <c:ptCount val="1"/>
                <c:pt idx="0">
                  <c:v>Chara vulgaris</c:v>
                </c:pt>
              </c:strCache>
            </c:strRef>
          </c:tx>
          <c:invertIfNegative val="0"/>
          <c:val>
            <c:numRef>
              <c:f>Harkgegevens!$AN$202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tx>
            <c:strRef>
              <c:f>Harkgegevens!$AM$203</c:f>
              <c:strCache>
                <c:ptCount val="1"/>
                <c:pt idx="0">
                  <c:v>Ceratophyllum demersum</c:v>
                </c:pt>
              </c:strCache>
            </c:strRef>
          </c:tx>
          <c:invertIfNegative val="0"/>
          <c:val>
            <c:numRef>
              <c:f>Harkgegevens!$AN$203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4"/>
          <c:order val="4"/>
          <c:tx>
            <c:strRef>
              <c:f>Harkgegevens!$AM$204</c:f>
              <c:strCache>
                <c:ptCount val="1"/>
                <c:pt idx="0">
                  <c:v>Potamogeton trichoides</c:v>
                </c:pt>
              </c:strCache>
            </c:strRef>
          </c:tx>
          <c:invertIfNegative val="0"/>
          <c:val>
            <c:numRef>
              <c:f>Harkgegevens!$AN$204</c:f>
              <c:numCache>
                <c:formatCode>General</c:formatCode>
                <c:ptCount val="1"/>
                <c:pt idx="0">
                  <c:v>40</c:v>
                </c:pt>
              </c:numCache>
            </c:numRef>
          </c:val>
        </c:ser>
        <c:ser>
          <c:idx val="5"/>
          <c:order val="5"/>
          <c:tx>
            <c:strRef>
              <c:f>Harkgegevens!$AM$205</c:f>
              <c:strCache>
                <c:ptCount val="1"/>
                <c:pt idx="0">
                  <c:v>Potamogeton pectinatus</c:v>
                </c:pt>
              </c:strCache>
            </c:strRef>
          </c:tx>
          <c:invertIfNegative val="0"/>
          <c:val>
            <c:numRef>
              <c:f>Harkgegevens!$AN$205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6"/>
          <c:order val="6"/>
          <c:tx>
            <c:strRef>
              <c:f>Harkgegevens!$AM$206</c:f>
              <c:strCache>
                <c:ptCount val="1"/>
                <c:pt idx="0">
                  <c:v>Elodea nuttalli</c:v>
                </c:pt>
              </c:strCache>
            </c:strRef>
          </c:tx>
          <c:invertIfNegative val="0"/>
          <c:val>
            <c:numRef>
              <c:f>Harkgegevens!$AN$206</c:f>
              <c:numCache>
                <c:formatCode>General</c:formatCode>
                <c:ptCount val="1"/>
                <c:pt idx="0">
                  <c:v>1965</c:v>
                </c:pt>
              </c:numCache>
            </c:numRef>
          </c:val>
        </c:ser>
        <c:ser>
          <c:idx val="7"/>
          <c:order val="7"/>
          <c:tx>
            <c:strRef>
              <c:f>Harkgegevens!$AM$207</c:f>
              <c:strCache>
                <c:ptCount val="1"/>
                <c:pt idx="0">
                  <c:v>Zannichellia palustris</c:v>
                </c:pt>
              </c:strCache>
            </c:strRef>
          </c:tx>
          <c:invertIfNegative val="0"/>
          <c:val>
            <c:numRef>
              <c:f>Harkgegevens!$AN$207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4640768"/>
        <c:axId val="134642304"/>
      </c:barChart>
      <c:catAx>
        <c:axId val="134640768"/>
        <c:scaling>
          <c:orientation val="minMax"/>
        </c:scaling>
        <c:delete val="1"/>
        <c:axPos val="b"/>
        <c:majorTickMark val="none"/>
        <c:minorTickMark val="none"/>
        <c:tickLblPos val="none"/>
        <c:crossAx val="134642304"/>
        <c:crosses val="autoZero"/>
        <c:auto val="1"/>
        <c:lblAlgn val="ctr"/>
        <c:lblOffset val="100"/>
        <c:noMultiLvlLbl val="0"/>
      </c:catAx>
      <c:valAx>
        <c:axId val="1346423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in"/>
        <c:tickLblPos val="nextTo"/>
        <c:crossAx val="1346407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622" l="0.70000000000000062" r="0.70000000000000062" t="0.75000000000000622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('Meetgegevens harkmethode'!$AZ$143,'Meetgegevens harkmethode'!$AZ$145,'Meetgegevens harkmethode'!$AZ$148,'Meetgegevens harkmethode'!$AZ$149,'Meetgegevens harkmethode'!$AZ$152,'Meetgegevens harkmethode'!$AZ$153,'Meetgegevens harkmethode'!$AZ$154,'Meetgegevens harkmethode'!$AZ$159,'Meetgegevens harkmethode'!$AZ$159)</c:f>
              <c:numCache>
                <c:formatCode>General</c:formatCode>
                <c:ptCount val="9"/>
                <c:pt idx="0">
                  <c:v>102</c:v>
                </c:pt>
                <c:pt idx="1">
                  <c:v>1</c:v>
                </c:pt>
                <c:pt idx="2">
                  <c:v>82</c:v>
                </c:pt>
                <c:pt idx="3">
                  <c:v>80</c:v>
                </c:pt>
                <c:pt idx="4">
                  <c:v>1</c:v>
                </c:pt>
                <c:pt idx="5">
                  <c:v>242</c:v>
                </c:pt>
                <c:pt idx="6">
                  <c:v>454</c:v>
                </c:pt>
                <c:pt idx="7">
                  <c:v>40</c:v>
                </c:pt>
                <c:pt idx="8">
                  <c:v>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733824"/>
        <c:axId val="114735360"/>
      </c:barChart>
      <c:catAx>
        <c:axId val="114733824"/>
        <c:scaling>
          <c:orientation val="minMax"/>
        </c:scaling>
        <c:delete val="0"/>
        <c:axPos val="b"/>
        <c:majorTickMark val="out"/>
        <c:minorTickMark val="none"/>
        <c:tickLblPos val="nextTo"/>
        <c:crossAx val="114735360"/>
        <c:crosses val="autoZero"/>
        <c:auto val="1"/>
        <c:lblAlgn val="ctr"/>
        <c:lblOffset val="100"/>
        <c:noMultiLvlLbl val="0"/>
      </c:catAx>
      <c:valAx>
        <c:axId val="114735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47338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Gewicht per plant bij punt 13</a:t>
            </a:r>
            <a:r>
              <a:rPr lang="en-US" baseline="0"/>
              <a:t> </a:t>
            </a:r>
            <a:r>
              <a:rPr lang="en-US" sz="1800" b="1" i="0" u="none" strike="noStrike" baseline="0"/>
              <a:t>(gram) </a:t>
            </a:r>
            <a:r>
              <a:rPr lang="en-US"/>
              <a:t> 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Harkgegevens!$AM$185</c:f>
              <c:strCache>
                <c:ptCount val="1"/>
                <c:pt idx="0">
                  <c:v>meerdere soorten</c:v>
                </c:pt>
              </c:strCache>
            </c:strRef>
          </c:tx>
          <c:invertIfNegative val="0"/>
          <c:val>
            <c:numRef>
              <c:f>Harkgegevens!$AN$185</c:f>
              <c:numCache>
                <c:formatCode>General</c:formatCode>
                <c:ptCount val="1"/>
                <c:pt idx="0">
                  <c:v>15</c:v>
                </c:pt>
              </c:numCache>
            </c:numRef>
          </c:val>
        </c:ser>
        <c:ser>
          <c:idx val="1"/>
          <c:order val="1"/>
          <c:tx>
            <c:strRef>
              <c:f>Harkgegevens!$AM$186</c:f>
              <c:strCache>
                <c:ptCount val="1"/>
                <c:pt idx="0">
                  <c:v>Potamogeton crispus</c:v>
                </c:pt>
              </c:strCache>
            </c:strRef>
          </c:tx>
          <c:invertIfNegative val="0"/>
          <c:val>
            <c:numRef>
              <c:f>Harkgegevens!$AN$186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tx>
            <c:strRef>
              <c:f>Harkgegevens!$AM$187</c:f>
              <c:strCache>
                <c:ptCount val="1"/>
                <c:pt idx="0">
                  <c:v>Chara vulgaris</c:v>
                </c:pt>
              </c:strCache>
            </c:strRef>
          </c:tx>
          <c:invertIfNegative val="0"/>
          <c:val>
            <c:numRef>
              <c:f>Harkgegevens!$AN$187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tx>
            <c:strRef>
              <c:f>Harkgegevens!$AM$188</c:f>
              <c:strCache>
                <c:ptCount val="1"/>
                <c:pt idx="0">
                  <c:v>Ceratophyllum demersum</c:v>
                </c:pt>
              </c:strCache>
            </c:strRef>
          </c:tx>
          <c:invertIfNegative val="0"/>
          <c:val>
            <c:numRef>
              <c:f>Harkgegevens!$AN$188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4"/>
          <c:order val="4"/>
          <c:tx>
            <c:strRef>
              <c:f>Harkgegevens!$AM$189</c:f>
              <c:strCache>
                <c:ptCount val="1"/>
                <c:pt idx="0">
                  <c:v>Potamogeton trichoides</c:v>
                </c:pt>
              </c:strCache>
            </c:strRef>
          </c:tx>
          <c:invertIfNegative val="0"/>
          <c:val>
            <c:numRef>
              <c:f>Harkgegevens!$AN$189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5"/>
          <c:order val="5"/>
          <c:tx>
            <c:strRef>
              <c:f>Harkgegevens!$AM$190</c:f>
              <c:strCache>
                <c:ptCount val="1"/>
                <c:pt idx="0">
                  <c:v>Potamogeton pectinatus</c:v>
                </c:pt>
              </c:strCache>
            </c:strRef>
          </c:tx>
          <c:invertIfNegative val="0"/>
          <c:val>
            <c:numRef>
              <c:f>Harkgegevens!$AN$190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6"/>
          <c:order val="6"/>
          <c:tx>
            <c:strRef>
              <c:f>Harkgegevens!$AM$191</c:f>
              <c:strCache>
                <c:ptCount val="1"/>
                <c:pt idx="0">
                  <c:v>Elodea nuttalli</c:v>
                </c:pt>
              </c:strCache>
            </c:strRef>
          </c:tx>
          <c:invertIfNegative val="0"/>
          <c:val>
            <c:numRef>
              <c:f>Harkgegevens!$AN$191</c:f>
              <c:numCache>
                <c:formatCode>General</c:formatCode>
                <c:ptCount val="1"/>
                <c:pt idx="0">
                  <c:v>2215</c:v>
                </c:pt>
              </c:numCache>
            </c:numRef>
          </c:val>
        </c:ser>
        <c:ser>
          <c:idx val="7"/>
          <c:order val="7"/>
          <c:tx>
            <c:strRef>
              <c:f>Harkgegevens!$AM$192</c:f>
              <c:strCache>
                <c:ptCount val="1"/>
                <c:pt idx="0">
                  <c:v>Zannichellia palustris</c:v>
                </c:pt>
              </c:strCache>
            </c:strRef>
          </c:tx>
          <c:invertIfNegative val="0"/>
          <c:val>
            <c:numRef>
              <c:f>Harkgegevens!$AN$192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4262784"/>
        <c:axId val="134264320"/>
      </c:barChart>
      <c:catAx>
        <c:axId val="134262784"/>
        <c:scaling>
          <c:orientation val="minMax"/>
        </c:scaling>
        <c:delete val="1"/>
        <c:axPos val="b"/>
        <c:majorTickMark val="none"/>
        <c:minorTickMark val="none"/>
        <c:tickLblPos val="none"/>
        <c:crossAx val="134264320"/>
        <c:crosses val="autoZero"/>
        <c:auto val="1"/>
        <c:lblAlgn val="ctr"/>
        <c:lblOffset val="100"/>
        <c:noMultiLvlLbl val="0"/>
      </c:catAx>
      <c:valAx>
        <c:axId val="1342643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in"/>
        <c:tickLblPos val="nextTo"/>
        <c:crossAx val="1342627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622" l="0.70000000000000062" r="0.70000000000000062" t="0.75000000000000622" header="0.30000000000000032" footer="0.30000000000000032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Gewicht per plant bij punt 12</a:t>
            </a:r>
            <a:r>
              <a:rPr lang="en-US" baseline="0"/>
              <a:t> </a:t>
            </a:r>
            <a:r>
              <a:rPr lang="en-US" sz="1800" b="1" i="0" u="none" strike="noStrike" baseline="0"/>
              <a:t>(gram) </a:t>
            </a:r>
            <a:r>
              <a:rPr lang="en-US"/>
              <a:t> 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Harkgegevens!$AM$170</c:f>
              <c:strCache>
                <c:ptCount val="1"/>
                <c:pt idx="0">
                  <c:v>meerdere soorten</c:v>
                </c:pt>
              </c:strCache>
            </c:strRef>
          </c:tx>
          <c:invertIfNegative val="0"/>
          <c:val>
            <c:numRef>
              <c:f>Harkgegevens!$AN$170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</c:ser>
        <c:ser>
          <c:idx val="1"/>
          <c:order val="1"/>
          <c:tx>
            <c:strRef>
              <c:f>Harkgegevens!$AM$171</c:f>
              <c:strCache>
                <c:ptCount val="1"/>
                <c:pt idx="0">
                  <c:v>Potamogeton crispus</c:v>
                </c:pt>
              </c:strCache>
            </c:strRef>
          </c:tx>
          <c:invertIfNegative val="0"/>
          <c:val>
            <c:numRef>
              <c:f>Harkgegevens!$AN$171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tx>
            <c:strRef>
              <c:f>Harkgegevens!$AM$172</c:f>
              <c:strCache>
                <c:ptCount val="1"/>
                <c:pt idx="0">
                  <c:v>Chara vulgaris</c:v>
                </c:pt>
              </c:strCache>
            </c:strRef>
          </c:tx>
          <c:invertIfNegative val="0"/>
          <c:val>
            <c:numRef>
              <c:f>Harkgegevens!$AN$172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tx>
            <c:strRef>
              <c:f>Harkgegevens!$AM$173</c:f>
              <c:strCache>
                <c:ptCount val="1"/>
                <c:pt idx="0">
                  <c:v>Ceratophyllum demersum</c:v>
                </c:pt>
              </c:strCache>
            </c:strRef>
          </c:tx>
          <c:invertIfNegative val="0"/>
          <c:val>
            <c:numRef>
              <c:f>Harkgegevens!$AN$173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4"/>
          <c:order val="4"/>
          <c:tx>
            <c:strRef>
              <c:f>Harkgegevens!$AM$174</c:f>
              <c:strCache>
                <c:ptCount val="1"/>
                <c:pt idx="0">
                  <c:v>Potamogeton trichoides</c:v>
                </c:pt>
              </c:strCache>
            </c:strRef>
          </c:tx>
          <c:invertIfNegative val="0"/>
          <c:val>
            <c:numRef>
              <c:f>Harkgegevens!$AN$174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5"/>
          <c:order val="5"/>
          <c:tx>
            <c:strRef>
              <c:f>Harkgegevens!$AM$175</c:f>
              <c:strCache>
                <c:ptCount val="1"/>
                <c:pt idx="0">
                  <c:v>Potamogeton pectinatus</c:v>
                </c:pt>
              </c:strCache>
            </c:strRef>
          </c:tx>
          <c:invertIfNegative val="0"/>
          <c:val>
            <c:numRef>
              <c:f>Harkgegevens!$AN$175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6"/>
          <c:order val="6"/>
          <c:tx>
            <c:strRef>
              <c:f>Harkgegevens!$AM$176</c:f>
              <c:strCache>
                <c:ptCount val="1"/>
                <c:pt idx="0">
                  <c:v>Elodea nuttalli</c:v>
                </c:pt>
              </c:strCache>
            </c:strRef>
          </c:tx>
          <c:invertIfNegative val="0"/>
          <c:val>
            <c:numRef>
              <c:f>Harkgegevens!$AN$176</c:f>
              <c:numCache>
                <c:formatCode>General</c:formatCode>
                <c:ptCount val="1"/>
                <c:pt idx="0">
                  <c:v>1933</c:v>
                </c:pt>
              </c:numCache>
            </c:numRef>
          </c:val>
        </c:ser>
        <c:ser>
          <c:idx val="7"/>
          <c:order val="7"/>
          <c:tx>
            <c:strRef>
              <c:f>Harkgegevens!$AM$177</c:f>
              <c:strCache>
                <c:ptCount val="1"/>
                <c:pt idx="0">
                  <c:v>Zannichellia palustris</c:v>
                </c:pt>
              </c:strCache>
            </c:strRef>
          </c:tx>
          <c:invertIfNegative val="0"/>
          <c:val>
            <c:numRef>
              <c:f>Harkgegevens!$AN$177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4331008"/>
        <c:axId val="134336896"/>
      </c:barChart>
      <c:catAx>
        <c:axId val="134331008"/>
        <c:scaling>
          <c:orientation val="minMax"/>
        </c:scaling>
        <c:delete val="1"/>
        <c:axPos val="b"/>
        <c:majorTickMark val="none"/>
        <c:minorTickMark val="none"/>
        <c:tickLblPos val="none"/>
        <c:crossAx val="134336896"/>
        <c:crosses val="autoZero"/>
        <c:auto val="1"/>
        <c:lblAlgn val="ctr"/>
        <c:lblOffset val="100"/>
        <c:noMultiLvlLbl val="0"/>
      </c:catAx>
      <c:valAx>
        <c:axId val="1343368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in"/>
        <c:tickLblPos val="nextTo"/>
        <c:crossAx val="1343310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644" l="0.70000000000000062" r="0.70000000000000062" t="0.75000000000000644" header="0.30000000000000032" footer="0.30000000000000032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Gewicht per plant bij punt 11</a:t>
            </a:r>
            <a:r>
              <a:rPr lang="en-US" baseline="0"/>
              <a:t> </a:t>
            </a:r>
            <a:r>
              <a:rPr lang="en-US" sz="1800" b="1" i="0" u="none" strike="noStrike" baseline="0"/>
              <a:t>(gram) </a:t>
            </a:r>
            <a:r>
              <a:rPr lang="en-US"/>
              <a:t> 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Harkgegevens!$AM$155</c:f>
              <c:strCache>
                <c:ptCount val="1"/>
                <c:pt idx="0">
                  <c:v>meerdere soorten</c:v>
                </c:pt>
              </c:strCache>
            </c:strRef>
          </c:tx>
          <c:invertIfNegative val="0"/>
          <c:val>
            <c:numRef>
              <c:f>Harkgegevens!$AN$155</c:f>
              <c:numCache>
                <c:formatCode>General</c:formatCode>
                <c:ptCount val="1"/>
                <c:pt idx="0">
                  <c:v>118</c:v>
                </c:pt>
              </c:numCache>
            </c:numRef>
          </c:val>
        </c:ser>
        <c:ser>
          <c:idx val="1"/>
          <c:order val="1"/>
          <c:tx>
            <c:strRef>
              <c:f>Harkgegevens!$AM$156</c:f>
              <c:strCache>
                <c:ptCount val="1"/>
                <c:pt idx="0">
                  <c:v>Potamogeton crispus</c:v>
                </c:pt>
              </c:strCache>
            </c:strRef>
          </c:tx>
          <c:invertIfNegative val="0"/>
          <c:val>
            <c:numRef>
              <c:f>Harkgegevens!$AN$156</c:f>
              <c:numCache>
                <c:formatCode>General</c:formatCode>
                <c:ptCount val="1"/>
                <c:pt idx="0">
                  <c:v>72</c:v>
                </c:pt>
              </c:numCache>
            </c:numRef>
          </c:val>
        </c:ser>
        <c:ser>
          <c:idx val="2"/>
          <c:order val="2"/>
          <c:tx>
            <c:strRef>
              <c:f>Harkgegevens!$AM$157</c:f>
              <c:strCache>
                <c:ptCount val="1"/>
                <c:pt idx="0">
                  <c:v>Chara vulgaris</c:v>
                </c:pt>
              </c:strCache>
            </c:strRef>
          </c:tx>
          <c:invertIfNegative val="0"/>
          <c:val>
            <c:numRef>
              <c:f>Harkgegevens!$AN$157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tx>
            <c:strRef>
              <c:f>Harkgegevens!$AM$158</c:f>
              <c:strCache>
                <c:ptCount val="1"/>
                <c:pt idx="0">
                  <c:v>Ceratophyllum demersum</c:v>
                </c:pt>
              </c:strCache>
            </c:strRef>
          </c:tx>
          <c:invertIfNegative val="0"/>
          <c:val>
            <c:numRef>
              <c:f>Harkgegevens!$AN$158</c:f>
              <c:numCache>
                <c:formatCode>General</c:formatCode>
                <c:ptCount val="1"/>
                <c:pt idx="0">
                  <c:v>274</c:v>
                </c:pt>
              </c:numCache>
            </c:numRef>
          </c:val>
        </c:ser>
        <c:ser>
          <c:idx val="4"/>
          <c:order val="4"/>
          <c:tx>
            <c:strRef>
              <c:f>Harkgegevens!$AM$159</c:f>
              <c:strCache>
                <c:ptCount val="1"/>
                <c:pt idx="0">
                  <c:v>Potamogeton trichoides</c:v>
                </c:pt>
              </c:strCache>
            </c:strRef>
          </c:tx>
          <c:invertIfNegative val="0"/>
          <c:val>
            <c:numRef>
              <c:f>Harkgegevens!$AN$159</c:f>
              <c:numCache>
                <c:formatCode>General</c:formatCode>
                <c:ptCount val="1"/>
                <c:pt idx="0">
                  <c:v>906</c:v>
                </c:pt>
              </c:numCache>
            </c:numRef>
          </c:val>
        </c:ser>
        <c:ser>
          <c:idx val="5"/>
          <c:order val="5"/>
          <c:tx>
            <c:strRef>
              <c:f>Harkgegevens!$AM$160</c:f>
              <c:strCache>
                <c:ptCount val="1"/>
                <c:pt idx="0">
                  <c:v>Potamogeton pectinatus</c:v>
                </c:pt>
              </c:strCache>
            </c:strRef>
          </c:tx>
          <c:invertIfNegative val="0"/>
          <c:val>
            <c:numRef>
              <c:f>Harkgegevens!$AN$160</c:f>
              <c:numCache>
                <c:formatCode>General</c:formatCode>
                <c:ptCount val="1"/>
                <c:pt idx="0">
                  <c:v>352</c:v>
                </c:pt>
              </c:numCache>
            </c:numRef>
          </c:val>
        </c:ser>
        <c:ser>
          <c:idx val="6"/>
          <c:order val="6"/>
          <c:tx>
            <c:strRef>
              <c:f>Harkgegevens!$AM$161</c:f>
              <c:strCache>
                <c:ptCount val="1"/>
                <c:pt idx="0">
                  <c:v>Elodea nuttalli</c:v>
                </c:pt>
              </c:strCache>
            </c:strRef>
          </c:tx>
          <c:invertIfNegative val="0"/>
          <c:val>
            <c:numRef>
              <c:f>Harkgegevens!$AN$161</c:f>
              <c:numCache>
                <c:formatCode>General</c:formatCode>
                <c:ptCount val="1"/>
                <c:pt idx="0">
                  <c:v>5082</c:v>
                </c:pt>
              </c:numCache>
            </c:numRef>
          </c:val>
        </c:ser>
        <c:ser>
          <c:idx val="7"/>
          <c:order val="7"/>
          <c:tx>
            <c:strRef>
              <c:f>Harkgegevens!$AM$162</c:f>
              <c:strCache>
                <c:ptCount val="1"/>
                <c:pt idx="0">
                  <c:v>Zannichellia palustris</c:v>
                </c:pt>
              </c:strCache>
            </c:strRef>
          </c:tx>
          <c:invertIfNegative val="0"/>
          <c:val>
            <c:numRef>
              <c:f>Harkgegevens!$AN$162</c:f>
              <c:numCache>
                <c:formatCode>General</c:formatCode>
                <c:ptCount val="1"/>
                <c:pt idx="0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4477312"/>
        <c:axId val="134478848"/>
      </c:barChart>
      <c:catAx>
        <c:axId val="134477312"/>
        <c:scaling>
          <c:orientation val="minMax"/>
        </c:scaling>
        <c:delete val="1"/>
        <c:axPos val="b"/>
        <c:majorTickMark val="none"/>
        <c:minorTickMark val="none"/>
        <c:tickLblPos val="none"/>
        <c:crossAx val="134478848"/>
        <c:crosses val="autoZero"/>
        <c:auto val="1"/>
        <c:lblAlgn val="ctr"/>
        <c:lblOffset val="100"/>
        <c:noMultiLvlLbl val="0"/>
      </c:catAx>
      <c:valAx>
        <c:axId val="1344788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in"/>
        <c:tickLblPos val="nextTo"/>
        <c:crossAx val="1344773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666" l="0.70000000000000062" r="0.70000000000000062" t="0.75000000000000666" header="0.30000000000000032" footer="0.30000000000000032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Gewicht per plant bij punt 10</a:t>
            </a:r>
            <a:r>
              <a:rPr lang="en-US" baseline="0"/>
              <a:t> </a:t>
            </a:r>
            <a:r>
              <a:rPr lang="en-US" sz="1800" b="1" i="0" u="none" strike="noStrike" baseline="0"/>
              <a:t>(gram) </a:t>
            </a:r>
            <a:r>
              <a:rPr lang="en-US"/>
              <a:t> 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Harkgegevens!$AM$140</c:f>
              <c:strCache>
                <c:ptCount val="1"/>
                <c:pt idx="0">
                  <c:v>meerdere soorten</c:v>
                </c:pt>
              </c:strCache>
            </c:strRef>
          </c:tx>
          <c:invertIfNegative val="0"/>
          <c:val>
            <c:numRef>
              <c:f>Harkgegevens!$AN$140</c:f>
              <c:numCache>
                <c:formatCode>General</c:formatCode>
                <c:ptCount val="1"/>
                <c:pt idx="0">
                  <c:v>102</c:v>
                </c:pt>
              </c:numCache>
            </c:numRef>
          </c:val>
        </c:ser>
        <c:ser>
          <c:idx val="1"/>
          <c:order val="1"/>
          <c:tx>
            <c:strRef>
              <c:f>Harkgegevens!$AM$141</c:f>
              <c:strCache>
                <c:ptCount val="1"/>
                <c:pt idx="0">
                  <c:v>Potamogeton crispus</c:v>
                </c:pt>
              </c:strCache>
            </c:strRef>
          </c:tx>
          <c:invertIfNegative val="0"/>
          <c:val>
            <c:numRef>
              <c:f>Harkgegevens!$AN$141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tx>
            <c:strRef>
              <c:f>Harkgegevens!$AM$142</c:f>
              <c:strCache>
                <c:ptCount val="1"/>
                <c:pt idx="0">
                  <c:v>Chara vulgaris</c:v>
                </c:pt>
              </c:strCache>
            </c:strRef>
          </c:tx>
          <c:invertIfNegative val="0"/>
          <c:val>
            <c:numRef>
              <c:f>Harkgegevens!$AN$142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tx>
            <c:strRef>
              <c:f>Harkgegevens!$AM$143</c:f>
              <c:strCache>
                <c:ptCount val="1"/>
                <c:pt idx="0">
                  <c:v>Ceratophyllum demersum</c:v>
                </c:pt>
              </c:strCache>
            </c:strRef>
          </c:tx>
          <c:invertIfNegative val="0"/>
          <c:val>
            <c:numRef>
              <c:f>Harkgegevens!$AN$143</c:f>
              <c:numCache>
                <c:formatCode>General</c:formatCode>
                <c:ptCount val="1"/>
                <c:pt idx="0">
                  <c:v>1496</c:v>
                </c:pt>
              </c:numCache>
            </c:numRef>
          </c:val>
        </c:ser>
        <c:ser>
          <c:idx val="4"/>
          <c:order val="4"/>
          <c:tx>
            <c:strRef>
              <c:f>Harkgegevens!$AM$144</c:f>
              <c:strCache>
                <c:ptCount val="1"/>
                <c:pt idx="0">
                  <c:v>Potamogeton trichoides</c:v>
                </c:pt>
              </c:strCache>
            </c:strRef>
          </c:tx>
          <c:invertIfNegative val="0"/>
          <c:val>
            <c:numRef>
              <c:f>Harkgegevens!$AN$144</c:f>
              <c:numCache>
                <c:formatCode>General</c:formatCode>
                <c:ptCount val="1"/>
                <c:pt idx="0">
                  <c:v>814</c:v>
                </c:pt>
              </c:numCache>
            </c:numRef>
          </c:val>
        </c:ser>
        <c:ser>
          <c:idx val="5"/>
          <c:order val="5"/>
          <c:tx>
            <c:strRef>
              <c:f>Harkgegevens!$AM$145</c:f>
              <c:strCache>
                <c:ptCount val="1"/>
                <c:pt idx="0">
                  <c:v>Potamogeton pectinatus</c:v>
                </c:pt>
              </c:strCache>
            </c:strRef>
          </c:tx>
          <c:invertIfNegative val="0"/>
          <c:val>
            <c:numRef>
              <c:f>Harkgegevens!$AN$145</c:f>
              <c:numCache>
                <c:formatCode>General</c:formatCode>
                <c:ptCount val="1"/>
                <c:pt idx="0">
                  <c:v>515</c:v>
                </c:pt>
              </c:numCache>
            </c:numRef>
          </c:val>
        </c:ser>
        <c:ser>
          <c:idx val="6"/>
          <c:order val="6"/>
          <c:tx>
            <c:strRef>
              <c:f>Harkgegevens!$AM$146</c:f>
              <c:strCache>
                <c:ptCount val="1"/>
                <c:pt idx="0">
                  <c:v>Elodea nuttalli</c:v>
                </c:pt>
              </c:strCache>
            </c:strRef>
          </c:tx>
          <c:invertIfNegative val="0"/>
          <c:val>
            <c:numRef>
              <c:f>Harkgegevens!$AN$146</c:f>
              <c:numCache>
                <c:formatCode>General</c:formatCode>
                <c:ptCount val="1"/>
                <c:pt idx="0">
                  <c:v>3102</c:v>
                </c:pt>
              </c:numCache>
            </c:numRef>
          </c:val>
        </c:ser>
        <c:ser>
          <c:idx val="7"/>
          <c:order val="7"/>
          <c:tx>
            <c:strRef>
              <c:f>Harkgegevens!$AM$147</c:f>
              <c:strCache>
                <c:ptCount val="1"/>
                <c:pt idx="0">
                  <c:v>Zannichellia palustris</c:v>
                </c:pt>
              </c:strCache>
            </c:strRef>
          </c:tx>
          <c:invertIfNegative val="0"/>
          <c:val>
            <c:numRef>
              <c:f>Harkgegevens!$AN$147</c:f>
              <c:numCache>
                <c:formatCode>General</c:formatCode>
                <c:ptCount val="1"/>
                <c:pt idx="0">
                  <c:v>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5012736"/>
        <c:axId val="135014272"/>
      </c:barChart>
      <c:catAx>
        <c:axId val="135012736"/>
        <c:scaling>
          <c:orientation val="minMax"/>
        </c:scaling>
        <c:delete val="1"/>
        <c:axPos val="b"/>
        <c:majorTickMark val="none"/>
        <c:minorTickMark val="none"/>
        <c:tickLblPos val="none"/>
        <c:crossAx val="135014272"/>
        <c:crosses val="autoZero"/>
        <c:auto val="1"/>
        <c:lblAlgn val="ctr"/>
        <c:lblOffset val="100"/>
        <c:noMultiLvlLbl val="0"/>
      </c:catAx>
      <c:valAx>
        <c:axId val="1350142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in"/>
        <c:tickLblPos val="nextTo"/>
        <c:crossAx val="1350127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666" l="0.70000000000000062" r="0.70000000000000062" t="0.75000000000000666" header="0.30000000000000032" footer="0.30000000000000032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Gewicht per plant bij punt 9</a:t>
            </a:r>
            <a:r>
              <a:rPr lang="en-US" baseline="0"/>
              <a:t> </a:t>
            </a:r>
            <a:r>
              <a:rPr lang="en-US" sz="1800" b="1" i="0" u="none" strike="noStrike" baseline="0"/>
              <a:t>(gram) </a:t>
            </a:r>
            <a:r>
              <a:rPr lang="en-US"/>
              <a:t> 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Harkgegevens!$AM$125</c:f>
              <c:strCache>
                <c:ptCount val="1"/>
                <c:pt idx="0">
                  <c:v>meerdere soorten</c:v>
                </c:pt>
              </c:strCache>
            </c:strRef>
          </c:tx>
          <c:invertIfNegative val="0"/>
          <c:val>
            <c:numRef>
              <c:f>Harkgegevens!$AN$125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Harkgegevens!$AM$126</c:f>
              <c:strCache>
                <c:ptCount val="1"/>
                <c:pt idx="0">
                  <c:v>Potamogeton crispus</c:v>
                </c:pt>
              </c:strCache>
            </c:strRef>
          </c:tx>
          <c:invertIfNegative val="0"/>
          <c:val>
            <c:numRef>
              <c:f>Harkgegevens!$AN$126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ser>
          <c:idx val="2"/>
          <c:order val="2"/>
          <c:tx>
            <c:strRef>
              <c:f>Harkgegevens!$AM$127</c:f>
              <c:strCache>
                <c:ptCount val="1"/>
                <c:pt idx="0">
                  <c:v>Chara vulgaris</c:v>
                </c:pt>
              </c:strCache>
            </c:strRef>
          </c:tx>
          <c:invertIfNegative val="0"/>
          <c:val>
            <c:numRef>
              <c:f>Harkgegevens!$AN$127</c:f>
              <c:numCache>
                <c:formatCode>General</c:formatCode>
                <c:ptCount val="1"/>
                <c:pt idx="0">
                  <c:v>1035</c:v>
                </c:pt>
              </c:numCache>
            </c:numRef>
          </c:val>
        </c:ser>
        <c:ser>
          <c:idx val="3"/>
          <c:order val="3"/>
          <c:tx>
            <c:strRef>
              <c:f>Harkgegevens!$AM$128</c:f>
              <c:strCache>
                <c:ptCount val="1"/>
                <c:pt idx="0">
                  <c:v>Ceratophyllum demersum</c:v>
                </c:pt>
              </c:strCache>
            </c:strRef>
          </c:tx>
          <c:invertIfNegative val="0"/>
          <c:val>
            <c:numRef>
              <c:f>Harkgegevens!$AN$128</c:f>
              <c:numCache>
                <c:formatCode>General</c:formatCode>
                <c:ptCount val="1"/>
                <c:pt idx="0">
                  <c:v>558</c:v>
                </c:pt>
              </c:numCache>
            </c:numRef>
          </c:val>
        </c:ser>
        <c:ser>
          <c:idx val="4"/>
          <c:order val="4"/>
          <c:tx>
            <c:strRef>
              <c:f>Harkgegevens!$AM$129</c:f>
              <c:strCache>
                <c:ptCount val="1"/>
                <c:pt idx="0">
                  <c:v>Potamogeton trichoides</c:v>
                </c:pt>
              </c:strCache>
            </c:strRef>
          </c:tx>
          <c:invertIfNegative val="0"/>
          <c:val>
            <c:numRef>
              <c:f>Harkgegevens!$AN$129</c:f>
              <c:numCache>
                <c:formatCode>General</c:formatCode>
                <c:ptCount val="1"/>
                <c:pt idx="0">
                  <c:v>65</c:v>
                </c:pt>
              </c:numCache>
            </c:numRef>
          </c:val>
        </c:ser>
        <c:ser>
          <c:idx val="5"/>
          <c:order val="5"/>
          <c:tx>
            <c:strRef>
              <c:f>Harkgegevens!$AM$130</c:f>
              <c:strCache>
                <c:ptCount val="1"/>
                <c:pt idx="0">
                  <c:v>Potamogeton pectinatus</c:v>
                </c:pt>
              </c:strCache>
            </c:strRef>
          </c:tx>
          <c:invertIfNegative val="0"/>
          <c:val>
            <c:numRef>
              <c:f>Harkgegevens!$AN$130</c:f>
              <c:numCache>
                <c:formatCode>General</c:formatCode>
                <c:ptCount val="1"/>
                <c:pt idx="0">
                  <c:v>1688</c:v>
                </c:pt>
              </c:numCache>
            </c:numRef>
          </c:val>
        </c:ser>
        <c:ser>
          <c:idx val="6"/>
          <c:order val="6"/>
          <c:tx>
            <c:strRef>
              <c:f>Harkgegevens!$AM$131</c:f>
              <c:strCache>
                <c:ptCount val="1"/>
                <c:pt idx="0">
                  <c:v>Elodea nuttalli</c:v>
                </c:pt>
              </c:strCache>
            </c:strRef>
          </c:tx>
          <c:invertIfNegative val="0"/>
          <c:val>
            <c:numRef>
              <c:f>Harkgegevens!$AN$131</c:f>
              <c:numCache>
                <c:formatCode>General</c:formatCode>
                <c:ptCount val="1"/>
                <c:pt idx="0">
                  <c:v>9336</c:v>
                </c:pt>
              </c:numCache>
            </c:numRef>
          </c:val>
        </c:ser>
        <c:ser>
          <c:idx val="7"/>
          <c:order val="7"/>
          <c:tx>
            <c:strRef>
              <c:f>Harkgegevens!$AM$132</c:f>
              <c:strCache>
                <c:ptCount val="1"/>
                <c:pt idx="0">
                  <c:v>Zannichellia palustris</c:v>
                </c:pt>
              </c:strCache>
            </c:strRef>
          </c:tx>
          <c:invertIfNegative val="0"/>
          <c:val>
            <c:numRef>
              <c:f>Harkgegevens!$AN$132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5076864"/>
        <c:axId val="135086848"/>
      </c:barChart>
      <c:catAx>
        <c:axId val="135076864"/>
        <c:scaling>
          <c:orientation val="minMax"/>
        </c:scaling>
        <c:delete val="1"/>
        <c:axPos val="b"/>
        <c:majorTickMark val="none"/>
        <c:minorTickMark val="none"/>
        <c:tickLblPos val="none"/>
        <c:crossAx val="135086848"/>
        <c:crosses val="autoZero"/>
        <c:auto val="1"/>
        <c:lblAlgn val="ctr"/>
        <c:lblOffset val="100"/>
        <c:noMultiLvlLbl val="0"/>
      </c:catAx>
      <c:valAx>
        <c:axId val="1350868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in"/>
        <c:tickLblPos val="nextTo"/>
        <c:crossAx val="1350768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666" l="0.70000000000000062" r="0.70000000000000062" t="0.75000000000000666" header="0.30000000000000032" footer="0.30000000000000032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Gewicht per plant bij punt 8</a:t>
            </a:r>
            <a:r>
              <a:rPr lang="en-US" baseline="0"/>
              <a:t> </a:t>
            </a:r>
            <a:r>
              <a:rPr lang="en-US" sz="1800" b="1" i="0" u="none" strike="noStrike" baseline="0"/>
              <a:t>(gram) </a:t>
            </a:r>
            <a:r>
              <a:rPr lang="en-US"/>
              <a:t> 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Harkgegevens!$AM$110</c:f>
              <c:strCache>
                <c:ptCount val="1"/>
                <c:pt idx="0">
                  <c:v>meerdere soorten</c:v>
                </c:pt>
              </c:strCache>
            </c:strRef>
          </c:tx>
          <c:invertIfNegative val="0"/>
          <c:val>
            <c:numRef>
              <c:f>Harkgegevens!$AN$110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Harkgegevens!$AM$111</c:f>
              <c:strCache>
                <c:ptCount val="1"/>
                <c:pt idx="0">
                  <c:v>Potamogeton crispus</c:v>
                </c:pt>
              </c:strCache>
            </c:strRef>
          </c:tx>
          <c:invertIfNegative val="0"/>
          <c:val>
            <c:numRef>
              <c:f>Harkgegevens!$AN$111</c:f>
              <c:numCache>
                <c:formatCode>General</c:formatCode>
                <c:ptCount val="1"/>
                <c:pt idx="0">
                  <c:v>27</c:v>
                </c:pt>
              </c:numCache>
            </c:numRef>
          </c:val>
        </c:ser>
        <c:ser>
          <c:idx val="2"/>
          <c:order val="2"/>
          <c:tx>
            <c:strRef>
              <c:f>Harkgegevens!$AM$112</c:f>
              <c:strCache>
                <c:ptCount val="1"/>
                <c:pt idx="0">
                  <c:v>Chara vulgaris</c:v>
                </c:pt>
              </c:strCache>
            </c:strRef>
          </c:tx>
          <c:invertIfNegative val="0"/>
          <c:val>
            <c:numRef>
              <c:f>Harkgegevens!$AN$112</c:f>
              <c:numCache>
                <c:formatCode>General</c:formatCode>
                <c:ptCount val="1"/>
                <c:pt idx="0">
                  <c:v>218</c:v>
                </c:pt>
              </c:numCache>
            </c:numRef>
          </c:val>
        </c:ser>
        <c:ser>
          <c:idx val="3"/>
          <c:order val="3"/>
          <c:tx>
            <c:strRef>
              <c:f>Harkgegevens!$AM$113</c:f>
              <c:strCache>
                <c:ptCount val="1"/>
                <c:pt idx="0">
                  <c:v>Ceratophyllum demersum</c:v>
                </c:pt>
              </c:strCache>
            </c:strRef>
          </c:tx>
          <c:invertIfNegative val="0"/>
          <c:val>
            <c:numRef>
              <c:f>Harkgegevens!$AN$113</c:f>
              <c:numCache>
                <c:formatCode>General</c:formatCode>
                <c:ptCount val="1"/>
                <c:pt idx="0">
                  <c:v>25</c:v>
                </c:pt>
              </c:numCache>
            </c:numRef>
          </c:val>
        </c:ser>
        <c:ser>
          <c:idx val="4"/>
          <c:order val="4"/>
          <c:tx>
            <c:strRef>
              <c:f>Harkgegevens!$AM$114</c:f>
              <c:strCache>
                <c:ptCount val="1"/>
                <c:pt idx="0">
                  <c:v>Potamogeton trichoides</c:v>
                </c:pt>
              </c:strCache>
            </c:strRef>
          </c:tx>
          <c:invertIfNegative val="0"/>
          <c:val>
            <c:numRef>
              <c:f>Harkgegevens!$AN$114</c:f>
              <c:numCache>
                <c:formatCode>General</c:formatCode>
                <c:ptCount val="1"/>
                <c:pt idx="0">
                  <c:v>303</c:v>
                </c:pt>
              </c:numCache>
            </c:numRef>
          </c:val>
        </c:ser>
        <c:ser>
          <c:idx val="5"/>
          <c:order val="5"/>
          <c:tx>
            <c:strRef>
              <c:f>Harkgegevens!$AM$115</c:f>
              <c:strCache>
                <c:ptCount val="1"/>
                <c:pt idx="0">
                  <c:v>Potamogeton pectinatus</c:v>
                </c:pt>
              </c:strCache>
            </c:strRef>
          </c:tx>
          <c:invertIfNegative val="0"/>
          <c:val>
            <c:numRef>
              <c:f>Harkgegevens!$AN$115</c:f>
              <c:numCache>
                <c:formatCode>General</c:formatCode>
                <c:ptCount val="1"/>
                <c:pt idx="0">
                  <c:v>100</c:v>
                </c:pt>
              </c:numCache>
            </c:numRef>
          </c:val>
        </c:ser>
        <c:ser>
          <c:idx val="6"/>
          <c:order val="6"/>
          <c:tx>
            <c:strRef>
              <c:f>Harkgegevens!$AM$116</c:f>
              <c:strCache>
                <c:ptCount val="1"/>
                <c:pt idx="0">
                  <c:v>Elodea nuttalli</c:v>
                </c:pt>
              </c:strCache>
            </c:strRef>
          </c:tx>
          <c:invertIfNegative val="0"/>
          <c:val>
            <c:numRef>
              <c:f>Harkgegevens!$AN$116</c:f>
              <c:numCache>
                <c:formatCode>General</c:formatCode>
                <c:ptCount val="1"/>
                <c:pt idx="0">
                  <c:v>3363</c:v>
                </c:pt>
              </c:numCache>
            </c:numRef>
          </c:val>
        </c:ser>
        <c:ser>
          <c:idx val="7"/>
          <c:order val="7"/>
          <c:tx>
            <c:strRef>
              <c:f>Harkgegevens!$AM$117</c:f>
              <c:strCache>
                <c:ptCount val="1"/>
                <c:pt idx="0">
                  <c:v>Zannichellia palustris</c:v>
                </c:pt>
              </c:strCache>
            </c:strRef>
          </c:tx>
          <c:invertIfNegative val="0"/>
          <c:val>
            <c:numRef>
              <c:f>Harkgegevens!$AN$117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4760320"/>
        <c:axId val="134761856"/>
      </c:barChart>
      <c:catAx>
        <c:axId val="134760320"/>
        <c:scaling>
          <c:orientation val="minMax"/>
        </c:scaling>
        <c:delete val="1"/>
        <c:axPos val="b"/>
        <c:majorTickMark val="none"/>
        <c:minorTickMark val="none"/>
        <c:tickLblPos val="none"/>
        <c:crossAx val="134761856"/>
        <c:crosses val="autoZero"/>
        <c:auto val="1"/>
        <c:lblAlgn val="ctr"/>
        <c:lblOffset val="100"/>
        <c:noMultiLvlLbl val="0"/>
      </c:catAx>
      <c:valAx>
        <c:axId val="1347618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in"/>
        <c:tickLblPos val="nextTo"/>
        <c:crossAx val="1347603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688" l="0.70000000000000062" r="0.70000000000000062" t="0.75000000000000688" header="0.30000000000000032" footer="0.30000000000000032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Gewicht per plant bij punt 7</a:t>
            </a:r>
            <a:r>
              <a:rPr lang="en-US" baseline="0"/>
              <a:t> </a:t>
            </a:r>
            <a:r>
              <a:rPr lang="en-US" sz="1800" b="1" i="0" u="none" strike="noStrike" baseline="0"/>
              <a:t>(gram) </a:t>
            </a:r>
            <a:r>
              <a:rPr lang="en-US"/>
              <a:t> 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Harkgegevens!$AM$95</c:f>
              <c:strCache>
                <c:ptCount val="1"/>
                <c:pt idx="0">
                  <c:v>meerdere soorten</c:v>
                </c:pt>
              </c:strCache>
            </c:strRef>
          </c:tx>
          <c:invertIfNegative val="0"/>
          <c:val>
            <c:numRef>
              <c:f>Harkgegevens!$AN$95</c:f>
              <c:numCache>
                <c:formatCode>General</c:formatCode>
                <c:ptCount val="1"/>
                <c:pt idx="0">
                  <c:v>102</c:v>
                </c:pt>
              </c:numCache>
            </c:numRef>
          </c:val>
        </c:ser>
        <c:ser>
          <c:idx val="1"/>
          <c:order val="1"/>
          <c:tx>
            <c:strRef>
              <c:f>Harkgegevens!$AM$96</c:f>
              <c:strCache>
                <c:ptCount val="1"/>
                <c:pt idx="0">
                  <c:v>Potamogeton crispus</c:v>
                </c:pt>
              </c:strCache>
            </c:strRef>
          </c:tx>
          <c:invertIfNegative val="0"/>
          <c:val>
            <c:numRef>
              <c:f>Harkgegevens!$AN$96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tx>
            <c:strRef>
              <c:f>Harkgegevens!$AM$97</c:f>
              <c:strCache>
                <c:ptCount val="1"/>
                <c:pt idx="0">
                  <c:v>Chara vulgaris</c:v>
                </c:pt>
              </c:strCache>
            </c:strRef>
          </c:tx>
          <c:invertIfNegative val="0"/>
          <c:val>
            <c:numRef>
              <c:f>Harkgegevens!$AN$97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ser>
          <c:idx val="3"/>
          <c:order val="3"/>
          <c:tx>
            <c:strRef>
              <c:f>Harkgegevens!$AM$98</c:f>
              <c:strCache>
                <c:ptCount val="1"/>
                <c:pt idx="0">
                  <c:v>Ceratophyllum demersum</c:v>
                </c:pt>
              </c:strCache>
            </c:strRef>
          </c:tx>
          <c:invertIfNegative val="0"/>
          <c:val>
            <c:numRef>
              <c:f>Harkgegevens!$AN$98</c:f>
              <c:numCache>
                <c:formatCode>General</c:formatCode>
                <c:ptCount val="1"/>
                <c:pt idx="0">
                  <c:v>119</c:v>
                </c:pt>
              </c:numCache>
            </c:numRef>
          </c:val>
        </c:ser>
        <c:ser>
          <c:idx val="4"/>
          <c:order val="4"/>
          <c:tx>
            <c:strRef>
              <c:f>Harkgegevens!$AM$99</c:f>
              <c:strCache>
                <c:ptCount val="1"/>
                <c:pt idx="0">
                  <c:v>Potamogeton trichoides</c:v>
                </c:pt>
              </c:strCache>
            </c:strRef>
          </c:tx>
          <c:invertIfNegative val="0"/>
          <c:val>
            <c:numRef>
              <c:f>Harkgegevens!$AN$99</c:f>
              <c:numCache>
                <c:formatCode>General</c:formatCode>
                <c:ptCount val="1"/>
                <c:pt idx="0">
                  <c:v>125</c:v>
                </c:pt>
              </c:numCache>
            </c:numRef>
          </c:val>
        </c:ser>
        <c:ser>
          <c:idx val="5"/>
          <c:order val="5"/>
          <c:tx>
            <c:strRef>
              <c:f>Harkgegevens!$AM$100</c:f>
              <c:strCache>
                <c:ptCount val="1"/>
                <c:pt idx="0">
                  <c:v>Potamogeton pectinatus</c:v>
                </c:pt>
              </c:strCache>
            </c:strRef>
          </c:tx>
          <c:invertIfNegative val="0"/>
          <c:val>
            <c:numRef>
              <c:f>Harkgegevens!$AN$100</c:f>
              <c:numCache>
                <c:formatCode>General</c:formatCode>
                <c:ptCount val="1"/>
                <c:pt idx="0">
                  <c:v>299</c:v>
                </c:pt>
              </c:numCache>
            </c:numRef>
          </c:val>
        </c:ser>
        <c:ser>
          <c:idx val="6"/>
          <c:order val="6"/>
          <c:tx>
            <c:strRef>
              <c:f>Harkgegevens!$AM$101</c:f>
              <c:strCache>
                <c:ptCount val="1"/>
                <c:pt idx="0">
                  <c:v>Elodea nuttalli</c:v>
                </c:pt>
              </c:strCache>
            </c:strRef>
          </c:tx>
          <c:invertIfNegative val="0"/>
          <c:val>
            <c:numRef>
              <c:f>Harkgegevens!$AN$101</c:f>
              <c:numCache>
                <c:formatCode>General</c:formatCode>
                <c:ptCount val="1"/>
                <c:pt idx="0">
                  <c:v>3154</c:v>
                </c:pt>
              </c:numCache>
            </c:numRef>
          </c:val>
        </c:ser>
        <c:ser>
          <c:idx val="7"/>
          <c:order val="7"/>
          <c:tx>
            <c:strRef>
              <c:f>Harkgegevens!$AM$102</c:f>
              <c:strCache>
                <c:ptCount val="1"/>
                <c:pt idx="0">
                  <c:v>Zannichellia palustris</c:v>
                </c:pt>
              </c:strCache>
            </c:strRef>
          </c:tx>
          <c:invertIfNegative val="0"/>
          <c:val>
            <c:numRef>
              <c:f>Harkgegevens!$AN$102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4820608"/>
        <c:axId val="134822144"/>
      </c:barChart>
      <c:catAx>
        <c:axId val="134820608"/>
        <c:scaling>
          <c:orientation val="minMax"/>
        </c:scaling>
        <c:delete val="1"/>
        <c:axPos val="b"/>
        <c:majorTickMark val="none"/>
        <c:minorTickMark val="none"/>
        <c:tickLblPos val="none"/>
        <c:crossAx val="134822144"/>
        <c:crosses val="autoZero"/>
        <c:auto val="1"/>
        <c:lblAlgn val="ctr"/>
        <c:lblOffset val="100"/>
        <c:noMultiLvlLbl val="0"/>
      </c:catAx>
      <c:valAx>
        <c:axId val="1348221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in"/>
        <c:tickLblPos val="nextTo"/>
        <c:crossAx val="1348206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688" l="0.70000000000000062" r="0.70000000000000062" t="0.75000000000000688" header="0.30000000000000032" footer="0.30000000000000032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Gewicht per plant bij punt 6</a:t>
            </a:r>
            <a:r>
              <a:rPr lang="en-US" baseline="0"/>
              <a:t> </a:t>
            </a:r>
            <a:r>
              <a:rPr lang="en-US" sz="1800" b="1" i="0" u="none" strike="noStrike" baseline="0"/>
              <a:t>(gram) </a:t>
            </a:r>
            <a:r>
              <a:rPr lang="en-US"/>
              <a:t> 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Harkgegevens!$AM$80</c:f>
              <c:strCache>
                <c:ptCount val="1"/>
                <c:pt idx="0">
                  <c:v>meerdere soorten</c:v>
                </c:pt>
              </c:strCache>
            </c:strRef>
          </c:tx>
          <c:invertIfNegative val="0"/>
          <c:val>
            <c:numRef>
              <c:f>Harkgegevens!$AN$80</c:f>
              <c:numCache>
                <c:formatCode>General</c:formatCode>
                <c:ptCount val="1"/>
                <c:pt idx="0">
                  <c:v>520</c:v>
                </c:pt>
              </c:numCache>
            </c:numRef>
          </c:val>
        </c:ser>
        <c:ser>
          <c:idx val="1"/>
          <c:order val="1"/>
          <c:tx>
            <c:strRef>
              <c:f>Harkgegevens!$AM$81</c:f>
              <c:strCache>
                <c:ptCount val="1"/>
                <c:pt idx="0">
                  <c:v>Potamogeton crispus</c:v>
                </c:pt>
              </c:strCache>
            </c:strRef>
          </c:tx>
          <c:invertIfNegative val="0"/>
          <c:val>
            <c:numRef>
              <c:f>Harkgegevens!$AN$81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</c:ser>
        <c:ser>
          <c:idx val="2"/>
          <c:order val="2"/>
          <c:tx>
            <c:strRef>
              <c:f>Harkgegevens!$AM$82</c:f>
              <c:strCache>
                <c:ptCount val="1"/>
                <c:pt idx="0">
                  <c:v>Chara vulgaris</c:v>
                </c:pt>
              </c:strCache>
            </c:strRef>
          </c:tx>
          <c:invertIfNegative val="0"/>
          <c:val>
            <c:numRef>
              <c:f>Harkgegevens!$AN$82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tx>
            <c:strRef>
              <c:f>Harkgegevens!$AM$83</c:f>
              <c:strCache>
                <c:ptCount val="1"/>
                <c:pt idx="0">
                  <c:v>Ceratophyllum demersum</c:v>
                </c:pt>
              </c:strCache>
            </c:strRef>
          </c:tx>
          <c:invertIfNegative val="0"/>
          <c:val>
            <c:numRef>
              <c:f>Harkgegevens!$AN$83</c:f>
              <c:numCache>
                <c:formatCode>General</c:formatCode>
                <c:ptCount val="1"/>
                <c:pt idx="0">
                  <c:v>3270</c:v>
                </c:pt>
              </c:numCache>
            </c:numRef>
          </c:val>
        </c:ser>
        <c:ser>
          <c:idx val="4"/>
          <c:order val="4"/>
          <c:tx>
            <c:strRef>
              <c:f>Harkgegevens!$AM$84</c:f>
              <c:strCache>
                <c:ptCount val="1"/>
                <c:pt idx="0">
                  <c:v>Potamogeton trichoides</c:v>
                </c:pt>
              </c:strCache>
            </c:strRef>
          </c:tx>
          <c:invertIfNegative val="0"/>
          <c:val>
            <c:numRef>
              <c:f>Harkgegevens!$AN$84</c:f>
              <c:numCache>
                <c:formatCode>General</c:formatCode>
                <c:ptCount val="1"/>
                <c:pt idx="0">
                  <c:v>882</c:v>
                </c:pt>
              </c:numCache>
            </c:numRef>
          </c:val>
        </c:ser>
        <c:ser>
          <c:idx val="5"/>
          <c:order val="5"/>
          <c:tx>
            <c:strRef>
              <c:f>Harkgegevens!$AM$85</c:f>
              <c:strCache>
                <c:ptCount val="1"/>
                <c:pt idx="0">
                  <c:v>Potamogeton pectinatus</c:v>
                </c:pt>
              </c:strCache>
            </c:strRef>
          </c:tx>
          <c:invertIfNegative val="0"/>
          <c:val>
            <c:numRef>
              <c:f>Harkgegevens!$AN$85</c:f>
              <c:numCache>
                <c:formatCode>General</c:formatCode>
                <c:ptCount val="1"/>
                <c:pt idx="0">
                  <c:v>992</c:v>
                </c:pt>
              </c:numCache>
            </c:numRef>
          </c:val>
        </c:ser>
        <c:ser>
          <c:idx val="6"/>
          <c:order val="6"/>
          <c:tx>
            <c:strRef>
              <c:f>Harkgegevens!$AM$86</c:f>
              <c:strCache>
                <c:ptCount val="1"/>
                <c:pt idx="0">
                  <c:v>Elodea nuttalli</c:v>
                </c:pt>
              </c:strCache>
            </c:strRef>
          </c:tx>
          <c:invertIfNegative val="0"/>
          <c:val>
            <c:numRef>
              <c:f>Harkgegevens!$AN$86</c:f>
              <c:numCache>
                <c:formatCode>General</c:formatCode>
                <c:ptCount val="1"/>
                <c:pt idx="0">
                  <c:v>3124</c:v>
                </c:pt>
              </c:numCache>
            </c:numRef>
          </c:val>
        </c:ser>
        <c:ser>
          <c:idx val="7"/>
          <c:order val="7"/>
          <c:tx>
            <c:strRef>
              <c:f>Harkgegevens!$AM$87</c:f>
              <c:strCache>
                <c:ptCount val="1"/>
                <c:pt idx="0">
                  <c:v>Zannichellia palustris</c:v>
                </c:pt>
              </c:strCache>
            </c:strRef>
          </c:tx>
          <c:invertIfNegative val="0"/>
          <c:val>
            <c:numRef>
              <c:f>Harkgegevens!$AN$87</c:f>
              <c:numCache>
                <c:formatCode>General</c:formatCode>
                <c:ptCount val="1"/>
                <c:pt idx="0">
                  <c:v>340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4892928"/>
        <c:axId val="134919296"/>
      </c:barChart>
      <c:catAx>
        <c:axId val="134892928"/>
        <c:scaling>
          <c:orientation val="minMax"/>
        </c:scaling>
        <c:delete val="1"/>
        <c:axPos val="b"/>
        <c:majorTickMark val="none"/>
        <c:minorTickMark val="none"/>
        <c:tickLblPos val="none"/>
        <c:crossAx val="134919296"/>
        <c:crosses val="autoZero"/>
        <c:auto val="1"/>
        <c:lblAlgn val="ctr"/>
        <c:lblOffset val="100"/>
        <c:noMultiLvlLbl val="0"/>
      </c:catAx>
      <c:valAx>
        <c:axId val="1349192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in"/>
        <c:tickLblPos val="nextTo"/>
        <c:crossAx val="1348929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688" l="0.70000000000000062" r="0.70000000000000062" t="0.75000000000000688" header="0.30000000000000032" footer="0.30000000000000032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Gewicht per plant bij punt 5</a:t>
            </a:r>
            <a:r>
              <a:rPr lang="en-US" baseline="0"/>
              <a:t> </a:t>
            </a:r>
            <a:r>
              <a:rPr lang="en-US" sz="1800" b="1" i="0" u="none" strike="noStrike" baseline="0"/>
              <a:t>(gram) </a:t>
            </a:r>
            <a:r>
              <a:rPr lang="en-US"/>
              <a:t> 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Harkgegevens!$AM$65</c:f>
              <c:strCache>
                <c:ptCount val="1"/>
                <c:pt idx="0">
                  <c:v>meerdere soorten</c:v>
                </c:pt>
              </c:strCache>
            </c:strRef>
          </c:tx>
          <c:invertIfNegative val="0"/>
          <c:val>
            <c:numRef>
              <c:f>Harkgegevens!$AN$65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Harkgegevens!$AM$66</c:f>
              <c:strCache>
                <c:ptCount val="1"/>
                <c:pt idx="0">
                  <c:v>Potamogeton crispus</c:v>
                </c:pt>
              </c:strCache>
            </c:strRef>
          </c:tx>
          <c:invertIfNegative val="0"/>
          <c:val>
            <c:numRef>
              <c:f>Harkgegevens!$AN$66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tx>
            <c:strRef>
              <c:f>Harkgegevens!$AM$67</c:f>
              <c:strCache>
                <c:ptCount val="1"/>
                <c:pt idx="0">
                  <c:v>Chara vulgaris</c:v>
                </c:pt>
              </c:strCache>
            </c:strRef>
          </c:tx>
          <c:invertIfNegative val="0"/>
          <c:val>
            <c:numRef>
              <c:f>Harkgegevens!$AN$67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tx>
            <c:strRef>
              <c:f>Harkgegevens!$AM$68</c:f>
              <c:strCache>
                <c:ptCount val="1"/>
                <c:pt idx="0">
                  <c:v>Ceratophyllum demersum</c:v>
                </c:pt>
              </c:strCache>
            </c:strRef>
          </c:tx>
          <c:invertIfNegative val="0"/>
          <c:val>
            <c:numRef>
              <c:f>Harkgegevens!$AN$68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4"/>
          <c:order val="4"/>
          <c:tx>
            <c:strRef>
              <c:f>Harkgegevens!$AM$69</c:f>
              <c:strCache>
                <c:ptCount val="1"/>
                <c:pt idx="0">
                  <c:v>Potamogeton trichoides</c:v>
                </c:pt>
              </c:strCache>
            </c:strRef>
          </c:tx>
          <c:invertIfNegative val="0"/>
          <c:val>
            <c:numRef>
              <c:f>Harkgegevens!$AN$69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5"/>
          <c:order val="5"/>
          <c:tx>
            <c:strRef>
              <c:f>Harkgegevens!$AM$70</c:f>
              <c:strCache>
                <c:ptCount val="1"/>
                <c:pt idx="0">
                  <c:v>Potamogeton pectinatus</c:v>
                </c:pt>
              </c:strCache>
            </c:strRef>
          </c:tx>
          <c:invertIfNegative val="0"/>
          <c:val>
            <c:numRef>
              <c:f>Harkgegevens!$AN$70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6"/>
          <c:order val="6"/>
          <c:tx>
            <c:strRef>
              <c:f>Harkgegevens!$AM$71</c:f>
              <c:strCache>
                <c:ptCount val="1"/>
                <c:pt idx="0">
                  <c:v>Elodea nuttalli</c:v>
                </c:pt>
              </c:strCache>
            </c:strRef>
          </c:tx>
          <c:invertIfNegative val="0"/>
          <c:val>
            <c:numRef>
              <c:f>Harkgegevens!$AN$71</c:f>
              <c:numCache>
                <c:formatCode>General</c:formatCode>
                <c:ptCount val="1"/>
                <c:pt idx="0">
                  <c:v>9745</c:v>
                </c:pt>
              </c:numCache>
            </c:numRef>
          </c:val>
        </c:ser>
        <c:ser>
          <c:idx val="7"/>
          <c:order val="7"/>
          <c:tx>
            <c:strRef>
              <c:f>Harkgegevens!$AM$72</c:f>
              <c:strCache>
                <c:ptCount val="1"/>
                <c:pt idx="0">
                  <c:v>Zannichellia palustris</c:v>
                </c:pt>
              </c:strCache>
            </c:strRef>
          </c:tx>
          <c:invertIfNegative val="0"/>
          <c:val>
            <c:numRef>
              <c:f>Harkgegevens!$AN$72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5555328"/>
        <c:axId val="135589888"/>
      </c:barChart>
      <c:catAx>
        <c:axId val="135555328"/>
        <c:scaling>
          <c:orientation val="minMax"/>
        </c:scaling>
        <c:delete val="1"/>
        <c:axPos val="b"/>
        <c:majorTickMark val="none"/>
        <c:minorTickMark val="none"/>
        <c:tickLblPos val="none"/>
        <c:crossAx val="135589888"/>
        <c:crosses val="autoZero"/>
        <c:auto val="1"/>
        <c:lblAlgn val="ctr"/>
        <c:lblOffset val="100"/>
        <c:noMultiLvlLbl val="0"/>
      </c:catAx>
      <c:valAx>
        <c:axId val="1355898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in"/>
        <c:tickLblPos val="nextTo"/>
        <c:crossAx val="1355553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688" l="0.70000000000000062" r="0.70000000000000062" t="0.75000000000000688" header="0.30000000000000032" footer="0.30000000000000032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Gewicht per plant bij punt 4</a:t>
            </a:r>
            <a:r>
              <a:rPr lang="en-US" baseline="0"/>
              <a:t> </a:t>
            </a:r>
            <a:r>
              <a:rPr lang="en-US" sz="1800" b="1" i="0" u="none" strike="noStrike" baseline="0"/>
              <a:t>(gram) </a:t>
            </a:r>
            <a:r>
              <a:rPr lang="en-US"/>
              <a:t> 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Harkgegevens!$AM$50</c:f>
              <c:strCache>
                <c:ptCount val="1"/>
                <c:pt idx="0">
                  <c:v>meerdere soorten</c:v>
                </c:pt>
              </c:strCache>
            </c:strRef>
          </c:tx>
          <c:invertIfNegative val="0"/>
          <c:val>
            <c:numRef>
              <c:f>Harkgegevens!$AN$50</c:f>
              <c:numCache>
                <c:formatCode>General</c:formatCode>
                <c:ptCount val="1"/>
                <c:pt idx="0">
                  <c:v>1560</c:v>
                </c:pt>
              </c:numCache>
            </c:numRef>
          </c:val>
        </c:ser>
        <c:ser>
          <c:idx val="1"/>
          <c:order val="1"/>
          <c:tx>
            <c:strRef>
              <c:f>Harkgegevens!$AM$51</c:f>
              <c:strCache>
                <c:ptCount val="1"/>
                <c:pt idx="0">
                  <c:v>Potamogeton crispus</c:v>
                </c:pt>
              </c:strCache>
            </c:strRef>
          </c:tx>
          <c:invertIfNegative val="0"/>
          <c:val>
            <c:numRef>
              <c:f>Harkgegevens!$AN$51</c:f>
              <c:numCache>
                <c:formatCode>General</c:formatCode>
                <c:ptCount val="1"/>
                <c:pt idx="0">
                  <c:v>17</c:v>
                </c:pt>
              </c:numCache>
            </c:numRef>
          </c:val>
        </c:ser>
        <c:ser>
          <c:idx val="2"/>
          <c:order val="2"/>
          <c:tx>
            <c:strRef>
              <c:f>Harkgegevens!$AM$52</c:f>
              <c:strCache>
                <c:ptCount val="1"/>
                <c:pt idx="0">
                  <c:v>Chara vulgaris</c:v>
                </c:pt>
              </c:strCache>
            </c:strRef>
          </c:tx>
          <c:invertIfNegative val="0"/>
          <c:val>
            <c:numRef>
              <c:f>Harkgegevens!$AN$52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tx>
            <c:strRef>
              <c:f>Harkgegevens!$AM$53</c:f>
              <c:strCache>
                <c:ptCount val="1"/>
                <c:pt idx="0">
                  <c:v>Ceratophyllum demersum</c:v>
                </c:pt>
              </c:strCache>
            </c:strRef>
          </c:tx>
          <c:invertIfNegative val="0"/>
          <c:val>
            <c:numRef>
              <c:f>Harkgegevens!$AN$53</c:f>
              <c:numCache>
                <c:formatCode>General</c:formatCode>
                <c:ptCount val="1"/>
                <c:pt idx="0">
                  <c:v>3304</c:v>
                </c:pt>
              </c:numCache>
            </c:numRef>
          </c:val>
        </c:ser>
        <c:ser>
          <c:idx val="4"/>
          <c:order val="4"/>
          <c:tx>
            <c:strRef>
              <c:f>Harkgegevens!$AM$54</c:f>
              <c:strCache>
                <c:ptCount val="1"/>
                <c:pt idx="0">
                  <c:v>Potamogeton trichoides</c:v>
                </c:pt>
              </c:strCache>
            </c:strRef>
          </c:tx>
          <c:invertIfNegative val="0"/>
          <c:val>
            <c:numRef>
              <c:f>Harkgegevens!$AN$54</c:f>
              <c:numCache>
                <c:formatCode>General</c:formatCode>
                <c:ptCount val="1"/>
                <c:pt idx="0">
                  <c:v>91</c:v>
                </c:pt>
              </c:numCache>
            </c:numRef>
          </c:val>
        </c:ser>
        <c:ser>
          <c:idx val="5"/>
          <c:order val="5"/>
          <c:tx>
            <c:strRef>
              <c:f>Harkgegevens!$AM$55</c:f>
              <c:strCache>
                <c:ptCount val="1"/>
                <c:pt idx="0">
                  <c:v>Potamogeton pectinatus</c:v>
                </c:pt>
              </c:strCache>
            </c:strRef>
          </c:tx>
          <c:invertIfNegative val="0"/>
          <c:val>
            <c:numRef>
              <c:f>Harkgegevens!$AN$55</c:f>
              <c:numCache>
                <c:formatCode>General</c:formatCode>
                <c:ptCount val="1"/>
                <c:pt idx="0">
                  <c:v>288</c:v>
                </c:pt>
              </c:numCache>
            </c:numRef>
          </c:val>
        </c:ser>
        <c:ser>
          <c:idx val="6"/>
          <c:order val="6"/>
          <c:tx>
            <c:strRef>
              <c:f>Harkgegevens!$AM$56</c:f>
              <c:strCache>
                <c:ptCount val="1"/>
                <c:pt idx="0">
                  <c:v>Elodea nuttalli</c:v>
                </c:pt>
              </c:strCache>
            </c:strRef>
          </c:tx>
          <c:invertIfNegative val="0"/>
          <c:val>
            <c:numRef>
              <c:f>Harkgegevens!$AN$56</c:f>
              <c:numCache>
                <c:formatCode>General</c:formatCode>
                <c:ptCount val="1"/>
                <c:pt idx="0">
                  <c:v>9864</c:v>
                </c:pt>
              </c:numCache>
            </c:numRef>
          </c:val>
        </c:ser>
        <c:ser>
          <c:idx val="7"/>
          <c:order val="7"/>
          <c:tx>
            <c:strRef>
              <c:f>Harkgegevens!$AM$57</c:f>
              <c:strCache>
                <c:ptCount val="1"/>
                <c:pt idx="0">
                  <c:v>Zannichellia palustris</c:v>
                </c:pt>
              </c:strCache>
            </c:strRef>
          </c:tx>
          <c:invertIfNegative val="0"/>
          <c:val>
            <c:numRef>
              <c:f>Harkgegevens!$AN$57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5595136"/>
        <c:axId val="135596672"/>
      </c:barChart>
      <c:catAx>
        <c:axId val="135595136"/>
        <c:scaling>
          <c:orientation val="minMax"/>
        </c:scaling>
        <c:delete val="1"/>
        <c:axPos val="b"/>
        <c:majorTickMark val="none"/>
        <c:minorTickMark val="none"/>
        <c:tickLblPos val="none"/>
        <c:crossAx val="135596672"/>
        <c:crosses val="autoZero"/>
        <c:auto val="1"/>
        <c:lblAlgn val="ctr"/>
        <c:lblOffset val="100"/>
        <c:noMultiLvlLbl val="0"/>
      </c:catAx>
      <c:valAx>
        <c:axId val="1355966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in"/>
        <c:tickLblPos val="nextTo"/>
        <c:crossAx val="1355951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688" l="0.70000000000000062" r="0.70000000000000062" t="0.75000000000000688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('Meetgegevens harkmethode'!$AZ$167,'Meetgegevens harkmethode'!$AZ$168,'Meetgegevens harkmethode'!$AZ$171,'Meetgegevens harkmethode'!$AZ$172,'Meetgegevens harkmethode'!$AZ$176,'Meetgegevens harkmethode'!$AZ$177)</c:f>
              <c:numCache>
                <c:formatCode>General</c:formatCode>
                <c:ptCount val="6"/>
                <c:pt idx="0">
                  <c:v>20</c:v>
                </c:pt>
                <c:pt idx="1">
                  <c:v>146</c:v>
                </c:pt>
                <c:pt idx="2">
                  <c:v>21</c:v>
                </c:pt>
                <c:pt idx="3">
                  <c:v>285</c:v>
                </c:pt>
                <c:pt idx="4">
                  <c:v>75</c:v>
                </c:pt>
                <c:pt idx="5">
                  <c:v>920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751744"/>
        <c:axId val="114831360"/>
      </c:barChart>
      <c:catAx>
        <c:axId val="114751744"/>
        <c:scaling>
          <c:orientation val="minMax"/>
        </c:scaling>
        <c:delete val="0"/>
        <c:axPos val="b"/>
        <c:majorTickMark val="out"/>
        <c:minorTickMark val="none"/>
        <c:tickLblPos val="nextTo"/>
        <c:crossAx val="114831360"/>
        <c:crosses val="autoZero"/>
        <c:auto val="1"/>
        <c:lblAlgn val="ctr"/>
        <c:lblOffset val="100"/>
        <c:noMultiLvlLbl val="0"/>
      </c:catAx>
      <c:valAx>
        <c:axId val="114831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47517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Gewicht per plant bij punt 3</a:t>
            </a:r>
            <a:r>
              <a:rPr lang="en-US" baseline="0"/>
              <a:t> </a:t>
            </a:r>
            <a:r>
              <a:rPr lang="en-US" sz="1800" b="1" i="0" u="none" strike="noStrike" baseline="0"/>
              <a:t>(gram) </a:t>
            </a:r>
            <a:r>
              <a:rPr lang="en-US"/>
              <a:t> 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Harkgegevens!$AM$35</c:f>
              <c:strCache>
                <c:ptCount val="1"/>
                <c:pt idx="0">
                  <c:v>meerdere soorten</c:v>
                </c:pt>
              </c:strCache>
            </c:strRef>
          </c:tx>
          <c:invertIfNegative val="0"/>
          <c:val>
            <c:numRef>
              <c:f>Harkgegevens!$AN$35</c:f>
              <c:numCache>
                <c:formatCode>General</c:formatCode>
                <c:ptCount val="1"/>
                <c:pt idx="0">
                  <c:v>31</c:v>
                </c:pt>
              </c:numCache>
            </c:numRef>
          </c:val>
        </c:ser>
        <c:ser>
          <c:idx val="1"/>
          <c:order val="1"/>
          <c:tx>
            <c:strRef>
              <c:f>Harkgegevens!$AM$36</c:f>
              <c:strCache>
                <c:ptCount val="1"/>
                <c:pt idx="0">
                  <c:v>Potamogeton crispus</c:v>
                </c:pt>
              </c:strCache>
            </c:strRef>
          </c:tx>
          <c:invertIfNegative val="0"/>
          <c:val>
            <c:numRef>
              <c:f>Harkgegevens!$AN$36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tx>
            <c:strRef>
              <c:f>Harkgegevens!$AM$37</c:f>
              <c:strCache>
                <c:ptCount val="1"/>
                <c:pt idx="0">
                  <c:v>Chara vulgaris</c:v>
                </c:pt>
              </c:strCache>
            </c:strRef>
          </c:tx>
          <c:invertIfNegative val="0"/>
          <c:val>
            <c:numRef>
              <c:f>Harkgegevens!$AN$37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Harkgegevens!$AM$38</c:f>
              <c:strCache>
                <c:ptCount val="1"/>
                <c:pt idx="0">
                  <c:v>Ceratophyllum demersum</c:v>
                </c:pt>
              </c:strCache>
            </c:strRef>
          </c:tx>
          <c:invertIfNegative val="0"/>
          <c:val>
            <c:numRef>
              <c:f>Harkgegevens!$AN$38</c:f>
              <c:numCache>
                <c:formatCode>General</c:formatCode>
                <c:ptCount val="1"/>
                <c:pt idx="0">
                  <c:v>140</c:v>
                </c:pt>
              </c:numCache>
            </c:numRef>
          </c:val>
        </c:ser>
        <c:ser>
          <c:idx val="4"/>
          <c:order val="4"/>
          <c:tx>
            <c:strRef>
              <c:f>Harkgegevens!$AM$39</c:f>
              <c:strCache>
                <c:ptCount val="1"/>
                <c:pt idx="0">
                  <c:v>Potamogeton trichoides</c:v>
                </c:pt>
              </c:strCache>
            </c:strRef>
          </c:tx>
          <c:invertIfNegative val="0"/>
          <c:val>
            <c:numRef>
              <c:f>Harkgegevens!$AN$39</c:f>
              <c:numCache>
                <c:formatCode>General</c:formatCode>
                <c:ptCount val="1"/>
                <c:pt idx="0">
                  <c:v>336</c:v>
                </c:pt>
              </c:numCache>
            </c:numRef>
          </c:val>
        </c:ser>
        <c:ser>
          <c:idx val="5"/>
          <c:order val="5"/>
          <c:tx>
            <c:strRef>
              <c:f>Harkgegevens!$AM$40</c:f>
              <c:strCache>
                <c:ptCount val="1"/>
                <c:pt idx="0">
                  <c:v>Potamogeton pectinatus</c:v>
                </c:pt>
              </c:strCache>
            </c:strRef>
          </c:tx>
          <c:invertIfNegative val="0"/>
          <c:val>
            <c:numRef>
              <c:f>Harkgegevens!$AN$40</c:f>
              <c:numCache>
                <c:formatCode>General</c:formatCode>
                <c:ptCount val="1"/>
                <c:pt idx="0">
                  <c:v>187</c:v>
                </c:pt>
              </c:numCache>
            </c:numRef>
          </c:val>
        </c:ser>
        <c:ser>
          <c:idx val="6"/>
          <c:order val="6"/>
          <c:tx>
            <c:strRef>
              <c:f>Harkgegevens!$AM$41</c:f>
              <c:strCache>
                <c:ptCount val="1"/>
                <c:pt idx="0">
                  <c:v>Elodea nuttalli</c:v>
                </c:pt>
              </c:strCache>
            </c:strRef>
          </c:tx>
          <c:invertIfNegative val="0"/>
          <c:val>
            <c:numRef>
              <c:f>Harkgegevens!$AN$41</c:f>
              <c:numCache>
                <c:formatCode>General</c:formatCode>
                <c:ptCount val="1"/>
                <c:pt idx="0">
                  <c:v>4885</c:v>
                </c:pt>
              </c:numCache>
            </c:numRef>
          </c:val>
        </c:ser>
        <c:ser>
          <c:idx val="7"/>
          <c:order val="7"/>
          <c:tx>
            <c:strRef>
              <c:f>Harkgegevens!$AM$42</c:f>
              <c:strCache>
                <c:ptCount val="1"/>
                <c:pt idx="0">
                  <c:v>Zannichellia palustris</c:v>
                </c:pt>
              </c:strCache>
            </c:strRef>
          </c:tx>
          <c:invertIfNegative val="0"/>
          <c:val>
            <c:numRef>
              <c:f>Harkgegevens!$AN$42</c:f>
              <c:numCache>
                <c:formatCode>General</c:formatCode>
                <c:ptCount val="1"/>
                <c:pt idx="0">
                  <c:v>272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5335936"/>
        <c:axId val="135337472"/>
      </c:barChart>
      <c:catAx>
        <c:axId val="135335936"/>
        <c:scaling>
          <c:orientation val="minMax"/>
        </c:scaling>
        <c:delete val="1"/>
        <c:axPos val="b"/>
        <c:majorTickMark val="none"/>
        <c:minorTickMark val="none"/>
        <c:tickLblPos val="none"/>
        <c:crossAx val="135337472"/>
        <c:crosses val="autoZero"/>
        <c:auto val="1"/>
        <c:lblAlgn val="ctr"/>
        <c:lblOffset val="100"/>
        <c:noMultiLvlLbl val="0"/>
      </c:catAx>
      <c:valAx>
        <c:axId val="1353374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in"/>
        <c:tickLblPos val="nextTo"/>
        <c:crossAx val="1353359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711" l="0.70000000000000062" r="0.70000000000000062" t="0.75000000000000711" header="0.30000000000000032" footer="0.30000000000000032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Gewicht per plant bij punt 2</a:t>
            </a:r>
            <a:r>
              <a:rPr lang="en-US" baseline="0"/>
              <a:t> </a:t>
            </a:r>
            <a:r>
              <a:rPr lang="en-US" sz="1800" b="1" i="0" u="none" strike="noStrike" baseline="0"/>
              <a:t>(gram) </a:t>
            </a:r>
            <a:r>
              <a:rPr lang="en-US"/>
              <a:t> 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Harkgegevens!$AM$20</c:f>
              <c:strCache>
                <c:ptCount val="1"/>
                <c:pt idx="0">
                  <c:v>meerdere soorten</c:v>
                </c:pt>
              </c:strCache>
            </c:strRef>
          </c:tx>
          <c:invertIfNegative val="0"/>
          <c:val>
            <c:numRef>
              <c:f>Harkgegevens!$AN$20</c:f>
              <c:numCache>
                <c:formatCode>General</c:formatCode>
                <c:ptCount val="1"/>
                <c:pt idx="0">
                  <c:v>374</c:v>
                </c:pt>
              </c:numCache>
            </c:numRef>
          </c:val>
        </c:ser>
        <c:ser>
          <c:idx val="1"/>
          <c:order val="1"/>
          <c:tx>
            <c:strRef>
              <c:f>Harkgegevens!$AM$21</c:f>
              <c:strCache>
                <c:ptCount val="1"/>
                <c:pt idx="0">
                  <c:v>Potamogeton crispus</c:v>
                </c:pt>
              </c:strCache>
            </c:strRef>
          </c:tx>
          <c:invertIfNegative val="0"/>
          <c:val>
            <c:numRef>
              <c:f>Harkgegevens!$AN$21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tx>
            <c:strRef>
              <c:f>Harkgegevens!$AM$22</c:f>
              <c:strCache>
                <c:ptCount val="1"/>
                <c:pt idx="0">
                  <c:v>Chara vulgaris</c:v>
                </c:pt>
              </c:strCache>
            </c:strRef>
          </c:tx>
          <c:invertIfNegative val="0"/>
          <c:val>
            <c:numRef>
              <c:f>Harkgegevens!$AN$22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tx>
            <c:strRef>
              <c:f>Harkgegevens!$AM$23</c:f>
              <c:strCache>
                <c:ptCount val="1"/>
                <c:pt idx="0">
                  <c:v>Ceratophyllum demersum</c:v>
                </c:pt>
              </c:strCache>
            </c:strRef>
          </c:tx>
          <c:invertIfNegative val="0"/>
          <c:val>
            <c:numRef>
              <c:f>Harkgegevens!$AN$23</c:f>
              <c:numCache>
                <c:formatCode>General</c:formatCode>
                <c:ptCount val="1"/>
                <c:pt idx="0">
                  <c:v>2020</c:v>
                </c:pt>
              </c:numCache>
            </c:numRef>
          </c:val>
        </c:ser>
        <c:ser>
          <c:idx val="4"/>
          <c:order val="4"/>
          <c:tx>
            <c:strRef>
              <c:f>Harkgegevens!$AM$24</c:f>
              <c:strCache>
                <c:ptCount val="1"/>
                <c:pt idx="0">
                  <c:v>Potamogeton trichoides</c:v>
                </c:pt>
              </c:strCache>
            </c:strRef>
          </c:tx>
          <c:invertIfNegative val="0"/>
          <c:val>
            <c:numRef>
              <c:f>Harkgegevens!$AN$24</c:f>
              <c:numCache>
                <c:formatCode>General</c:formatCode>
                <c:ptCount val="1"/>
                <c:pt idx="0">
                  <c:v>42</c:v>
                </c:pt>
              </c:numCache>
            </c:numRef>
          </c:val>
        </c:ser>
        <c:ser>
          <c:idx val="5"/>
          <c:order val="5"/>
          <c:tx>
            <c:strRef>
              <c:f>Harkgegevens!$AM$25</c:f>
              <c:strCache>
                <c:ptCount val="1"/>
                <c:pt idx="0">
                  <c:v>Potamogeton pectinatus</c:v>
                </c:pt>
              </c:strCache>
            </c:strRef>
          </c:tx>
          <c:invertIfNegative val="0"/>
          <c:val>
            <c:numRef>
              <c:f>Harkgegevens!$AN$25</c:f>
              <c:numCache>
                <c:formatCode>General</c:formatCode>
                <c:ptCount val="1"/>
                <c:pt idx="0">
                  <c:v>70</c:v>
                </c:pt>
              </c:numCache>
            </c:numRef>
          </c:val>
        </c:ser>
        <c:ser>
          <c:idx val="6"/>
          <c:order val="6"/>
          <c:tx>
            <c:strRef>
              <c:f>Harkgegevens!$AM$26</c:f>
              <c:strCache>
                <c:ptCount val="1"/>
                <c:pt idx="0">
                  <c:v>Elodea nuttalli</c:v>
                </c:pt>
              </c:strCache>
            </c:strRef>
          </c:tx>
          <c:invertIfNegative val="0"/>
          <c:val>
            <c:numRef>
              <c:f>Harkgegevens!$AN$26</c:f>
              <c:numCache>
                <c:formatCode>General</c:formatCode>
                <c:ptCount val="1"/>
                <c:pt idx="0">
                  <c:v>6147</c:v>
                </c:pt>
              </c:numCache>
            </c:numRef>
          </c:val>
        </c:ser>
        <c:ser>
          <c:idx val="7"/>
          <c:order val="7"/>
          <c:tx>
            <c:strRef>
              <c:f>Harkgegevens!$AM$27</c:f>
              <c:strCache>
                <c:ptCount val="1"/>
                <c:pt idx="0">
                  <c:v>Zannichellia palustris</c:v>
                </c:pt>
              </c:strCache>
            </c:strRef>
          </c:tx>
          <c:invertIfNegative val="0"/>
          <c:val>
            <c:numRef>
              <c:f>Harkgegevens!$AN$27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5408256"/>
        <c:axId val="135430528"/>
      </c:barChart>
      <c:catAx>
        <c:axId val="135408256"/>
        <c:scaling>
          <c:orientation val="minMax"/>
        </c:scaling>
        <c:delete val="1"/>
        <c:axPos val="b"/>
        <c:majorTickMark val="none"/>
        <c:minorTickMark val="none"/>
        <c:tickLblPos val="none"/>
        <c:crossAx val="135430528"/>
        <c:crosses val="autoZero"/>
        <c:auto val="1"/>
        <c:lblAlgn val="ctr"/>
        <c:lblOffset val="100"/>
        <c:noMultiLvlLbl val="0"/>
      </c:catAx>
      <c:valAx>
        <c:axId val="1354305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in"/>
        <c:tickLblPos val="nextTo"/>
        <c:crossAx val="1354082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711" l="0.70000000000000062" r="0.70000000000000062" t="0.75000000000000711" header="0.30000000000000032" footer="0.30000000000000032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Gewicht per plant bij punt 1</a:t>
            </a:r>
            <a:r>
              <a:rPr lang="en-US" baseline="0"/>
              <a:t> </a:t>
            </a:r>
            <a:r>
              <a:rPr lang="en-US" sz="1800" b="1" i="0" u="none" strike="noStrike" baseline="0"/>
              <a:t>(gram) </a:t>
            </a:r>
            <a:r>
              <a:rPr lang="en-US"/>
              <a:t> 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Harkgegevens!$AM$5</c:f>
              <c:strCache>
                <c:ptCount val="1"/>
                <c:pt idx="0">
                  <c:v>meerdere soorten</c:v>
                </c:pt>
              </c:strCache>
            </c:strRef>
          </c:tx>
          <c:invertIfNegative val="0"/>
          <c:val>
            <c:numRef>
              <c:f>Harkgegevens!$AN$5</c:f>
              <c:numCache>
                <c:formatCode>General</c:formatCode>
                <c:ptCount val="1"/>
                <c:pt idx="0">
                  <c:v>80</c:v>
                </c:pt>
              </c:numCache>
            </c:numRef>
          </c:val>
        </c:ser>
        <c:ser>
          <c:idx val="1"/>
          <c:order val="1"/>
          <c:tx>
            <c:strRef>
              <c:f>Harkgegevens!$AM$6</c:f>
              <c:strCache>
                <c:ptCount val="1"/>
                <c:pt idx="0">
                  <c:v>Potamogeton crispus</c:v>
                </c:pt>
              </c:strCache>
            </c:strRef>
          </c:tx>
          <c:invertIfNegative val="0"/>
          <c:val>
            <c:numRef>
              <c:f>Harkgegevens!$AN$6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Harkgegevens!$AM$7</c:f>
              <c:strCache>
                <c:ptCount val="1"/>
                <c:pt idx="0">
                  <c:v>Chara vulgaris</c:v>
                </c:pt>
              </c:strCache>
            </c:strRef>
          </c:tx>
          <c:invertIfNegative val="0"/>
          <c:val>
            <c:numRef>
              <c:f>Harkgegevens!$AN$7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tx>
            <c:strRef>
              <c:f>Harkgegevens!$AM$8</c:f>
              <c:strCache>
                <c:ptCount val="1"/>
                <c:pt idx="0">
                  <c:v>Ceratophyllum demersum</c:v>
                </c:pt>
              </c:strCache>
            </c:strRef>
          </c:tx>
          <c:invertIfNegative val="0"/>
          <c:val>
            <c:numRef>
              <c:f>Harkgegevens!$AN$8</c:f>
              <c:numCache>
                <c:formatCode>General</c:formatCode>
                <c:ptCount val="1"/>
                <c:pt idx="0">
                  <c:v>589</c:v>
                </c:pt>
              </c:numCache>
            </c:numRef>
          </c:val>
        </c:ser>
        <c:ser>
          <c:idx val="4"/>
          <c:order val="4"/>
          <c:tx>
            <c:strRef>
              <c:f>Harkgegevens!$AM$9</c:f>
              <c:strCache>
                <c:ptCount val="1"/>
                <c:pt idx="0">
                  <c:v>Potamogeton trichoides</c:v>
                </c:pt>
              </c:strCache>
            </c:strRef>
          </c:tx>
          <c:invertIfNegative val="0"/>
          <c:val>
            <c:numRef>
              <c:f>Harkgegevens!$AN$9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5"/>
          <c:order val="5"/>
          <c:tx>
            <c:strRef>
              <c:f>Harkgegevens!$AM$10</c:f>
              <c:strCache>
                <c:ptCount val="1"/>
                <c:pt idx="0">
                  <c:v>Potamogeton pectinatus</c:v>
                </c:pt>
              </c:strCache>
            </c:strRef>
          </c:tx>
          <c:invertIfNegative val="0"/>
          <c:val>
            <c:numRef>
              <c:f>Harkgegevens!$AN$10</c:f>
              <c:numCache>
                <c:formatCode>General</c:formatCode>
                <c:ptCount val="1"/>
                <c:pt idx="0">
                  <c:v>47</c:v>
                </c:pt>
              </c:numCache>
            </c:numRef>
          </c:val>
        </c:ser>
        <c:ser>
          <c:idx val="6"/>
          <c:order val="6"/>
          <c:tx>
            <c:strRef>
              <c:f>Harkgegevens!$AM$11</c:f>
              <c:strCache>
                <c:ptCount val="1"/>
                <c:pt idx="0">
                  <c:v>Elodea nuttalli</c:v>
                </c:pt>
              </c:strCache>
            </c:strRef>
          </c:tx>
          <c:invertIfNegative val="0"/>
          <c:val>
            <c:numRef>
              <c:f>Harkgegevens!$AN$11</c:f>
              <c:numCache>
                <c:formatCode>General</c:formatCode>
                <c:ptCount val="1"/>
                <c:pt idx="0">
                  <c:v>3333</c:v>
                </c:pt>
              </c:numCache>
            </c:numRef>
          </c:val>
        </c:ser>
        <c:ser>
          <c:idx val="7"/>
          <c:order val="7"/>
          <c:tx>
            <c:strRef>
              <c:f>Harkgegevens!$AM$12</c:f>
              <c:strCache>
                <c:ptCount val="1"/>
                <c:pt idx="0">
                  <c:v>Zannichellia palustris</c:v>
                </c:pt>
              </c:strCache>
            </c:strRef>
          </c:tx>
          <c:invertIfNegative val="0"/>
          <c:val>
            <c:numRef>
              <c:f>Harkgegevens!$AN$12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5935488"/>
        <c:axId val="135937024"/>
      </c:barChart>
      <c:catAx>
        <c:axId val="135935488"/>
        <c:scaling>
          <c:orientation val="minMax"/>
        </c:scaling>
        <c:delete val="1"/>
        <c:axPos val="b"/>
        <c:majorTickMark val="none"/>
        <c:minorTickMark val="none"/>
        <c:tickLblPos val="none"/>
        <c:crossAx val="135937024"/>
        <c:crosses val="autoZero"/>
        <c:auto val="1"/>
        <c:lblAlgn val="ctr"/>
        <c:lblOffset val="100"/>
        <c:noMultiLvlLbl val="0"/>
      </c:catAx>
      <c:valAx>
        <c:axId val="1359370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in"/>
        <c:tickLblPos val="nextTo"/>
        <c:crossAx val="1359354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711" l="0.70000000000000062" r="0.70000000000000062" t="0.75000000000000711" header="0.30000000000000032" footer="0.30000000000000032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'Grafieken per plant'!$B$15</c:f>
              <c:strCache>
                <c:ptCount val="1"/>
                <c:pt idx="0">
                  <c:v>Totale groei (in gram)</c:v>
                </c:pt>
              </c:strCache>
            </c:strRef>
          </c:tx>
          <c:marker>
            <c:symbol val="none"/>
          </c:marker>
          <c:val>
            <c:numRef>
              <c:f>'Grafieken per plant'!$C$15:$Q$15</c:f>
              <c:numCache>
                <c:formatCode>General</c:formatCode>
                <c:ptCount val="14"/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4</c:v>
                </c:pt>
                <c:pt idx="5">
                  <c:v>3840</c:v>
                </c:pt>
                <c:pt idx="6">
                  <c:v>7445</c:v>
                </c:pt>
                <c:pt idx="7">
                  <c:v>7815</c:v>
                </c:pt>
                <c:pt idx="8">
                  <c:v>7315</c:v>
                </c:pt>
                <c:pt idx="9">
                  <c:v>16356</c:v>
                </c:pt>
                <c:pt idx="10">
                  <c:v>16327</c:v>
                </c:pt>
                <c:pt idx="11">
                  <c:v>13081</c:v>
                </c:pt>
                <c:pt idx="12">
                  <c:v>16530</c:v>
                </c:pt>
                <c:pt idx="13">
                  <c:v>32339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299968"/>
        <c:axId val="112170112"/>
      </c:lineChart>
      <c:catAx>
        <c:axId val="111299968"/>
        <c:scaling>
          <c:orientation val="minMax"/>
        </c:scaling>
        <c:delete val="0"/>
        <c:axPos val="b"/>
        <c:majorTickMark val="out"/>
        <c:minorTickMark val="none"/>
        <c:tickLblPos val="nextTo"/>
        <c:crossAx val="112170112"/>
        <c:crosses val="autoZero"/>
        <c:auto val="1"/>
        <c:lblAlgn val="ctr"/>
        <c:lblOffset val="100"/>
        <c:noMultiLvlLbl val="0"/>
      </c:catAx>
      <c:valAx>
        <c:axId val="112170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2999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713348774312519E-2"/>
          <c:y val="5.5498873296370196E-2"/>
          <c:w val="0.87747886839868916"/>
          <c:h val="0.79439492092888764"/>
        </c:manualLayout>
      </c:layout>
      <c:areaChart>
        <c:grouping val="stacked"/>
        <c:varyColors val="0"/>
        <c:ser>
          <c:idx val="0"/>
          <c:order val="0"/>
          <c:tx>
            <c:strRef>
              <c:f>'Grafieken per plant'!$C$6</c:f>
              <c:strCache>
                <c:ptCount val="1"/>
                <c:pt idx="0">
                  <c:v>meerdere soorten alg</c:v>
                </c:pt>
              </c:strCache>
            </c:strRef>
          </c:tx>
          <c:spPr>
            <a:ln w="25400">
              <a:noFill/>
            </a:ln>
          </c:spPr>
          <c:cat>
            <c:numRef>
              <c:f>'Grafieken per plant'!$D$3:$Q$3</c:f>
              <c:numCache>
                <c:formatCode>General</c:formatCode>
                <c:ptCount val="13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28</c:v>
                </c:pt>
                <c:pt idx="6">
                  <c:v>29</c:v>
                </c:pt>
                <c:pt idx="7">
                  <c:v>30</c:v>
                </c:pt>
                <c:pt idx="8">
                  <c:v>31</c:v>
                </c:pt>
                <c:pt idx="9">
                  <c:v>33</c:v>
                </c:pt>
                <c:pt idx="10">
                  <c:v>34</c:v>
                </c:pt>
                <c:pt idx="11">
                  <c:v>35</c:v>
                </c:pt>
                <c:pt idx="12">
                  <c:v>36</c:v>
                </c:pt>
              </c:numCache>
            </c:numRef>
          </c:cat>
          <c:val>
            <c:numRef>
              <c:f>'Grafieken per plant'!$D$6:$Q$6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252</c:v>
                </c:pt>
                <c:pt idx="5">
                  <c:v>377</c:v>
                </c:pt>
                <c:pt idx="6">
                  <c:v>380</c:v>
                </c:pt>
                <c:pt idx="7">
                  <c:v>965</c:v>
                </c:pt>
                <c:pt idx="8">
                  <c:v>445</c:v>
                </c:pt>
                <c:pt idx="9">
                  <c:v>526</c:v>
                </c:pt>
                <c:pt idx="10">
                  <c:v>0</c:v>
                </c:pt>
                <c:pt idx="11">
                  <c:v>108</c:v>
                </c:pt>
                <c:pt idx="12">
                  <c:v>165</c:v>
                </c:pt>
              </c:numCache>
            </c:numRef>
          </c:val>
        </c:ser>
        <c:ser>
          <c:idx val="1"/>
          <c:order val="1"/>
          <c:tx>
            <c:strRef>
              <c:f>'Grafieken per plant'!$C$7</c:f>
              <c:strCache>
                <c:ptCount val="1"/>
                <c:pt idx="0">
                  <c:v>Potamogeton crispus</c:v>
                </c:pt>
              </c:strCache>
            </c:strRef>
          </c:tx>
          <c:spPr>
            <a:ln w="25400">
              <a:noFill/>
            </a:ln>
          </c:spPr>
          <c:cat>
            <c:numRef>
              <c:f>'Grafieken per plant'!$D$3:$Q$3</c:f>
              <c:numCache>
                <c:formatCode>General</c:formatCode>
                <c:ptCount val="13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28</c:v>
                </c:pt>
                <c:pt idx="6">
                  <c:v>29</c:v>
                </c:pt>
                <c:pt idx="7">
                  <c:v>30</c:v>
                </c:pt>
                <c:pt idx="8">
                  <c:v>31</c:v>
                </c:pt>
                <c:pt idx="9">
                  <c:v>33</c:v>
                </c:pt>
                <c:pt idx="10">
                  <c:v>34</c:v>
                </c:pt>
                <c:pt idx="11">
                  <c:v>35</c:v>
                </c:pt>
                <c:pt idx="12">
                  <c:v>36</c:v>
                </c:pt>
              </c:numCache>
            </c:numRef>
          </c:cat>
          <c:val>
            <c:numRef>
              <c:f>'Grafieken per plant'!$D$7:$Q$7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5</c:v>
                </c:pt>
                <c:pt idx="6">
                  <c:v>50</c:v>
                </c:pt>
                <c:pt idx="7">
                  <c:v>10</c:v>
                </c:pt>
                <c:pt idx="8">
                  <c:v>139</c:v>
                </c:pt>
                <c:pt idx="9">
                  <c:v>7</c:v>
                </c:pt>
                <c:pt idx="10">
                  <c:v>38</c:v>
                </c:pt>
                <c:pt idx="11">
                  <c:v>7</c:v>
                </c:pt>
                <c:pt idx="12">
                  <c:v>0</c:v>
                </c:pt>
              </c:numCache>
            </c:numRef>
          </c:val>
        </c:ser>
        <c:ser>
          <c:idx val="2"/>
          <c:order val="2"/>
          <c:tx>
            <c:strRef>
              <c:f>'Grafieken per plant'!$C$8</c:f>
              <c:strCache>
                <c:ptCount val="1"/>
                <c:pt idx="0">
                  <c:v>Chara vulgaris</c:v>
                </c:pt>
              </c:strCache>
            </c:strRef>
          </c:tx>
          <c:spPr>
            <a:ln w="25400">
              <a:noFill/>
            </a:ln>
          </c:spPr>
          <c:cat>
            <c:numRef>
              <c:f>'Grafieken per plant'!$D$3:$Q$3</c:f>
              <c:numCache>
                <c:formatCode>General</c:formatCode>
                <c:ptCount val="13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28</c:v>
                </c:pt>
                <c:pt idx="6">
                  <c:v>29</c:v>
                </c:pt>
                <c:pt idx="7">
                  <c:v>30</c:v>
                </c:pt>
                <c:pt idx="8">
                  <c:v>31</c:v>
                </c:pt>
                <c:pt idx="9">
                  <c:v>33</c:v>
                </c:pt>
                <c:pt idx="10">
                  <c:v>34</c:v>
                </c:pt>
                <c:pt idx="11">
                  <c:v>35</c:v>
                </c:pt>
                <c:pt idx="12">
                  <c:v>36</c:v>
                </c:pt>
              </c:numCache>
            </c:numRef>
          </c:cat>
          <c:val>
            <c:numRef>
              <c:f>'Grafieken per plant'!$D$8:$Q$8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226</c:v>
                </c:pt>
                <c:pt idx="6">
                  <c:v>700</c:v>
                </c:pt>
                <c:pt idx="7">
                  <c:v>235</c:v>
                </c:pt>
                <c:pt idx="8">
                  <c:v>20</c:v>
                </c:pt>
                <c:pt idx="9">
                  <c:v>50</c:v>
                </c:pt>
                <c:pt idx="10">
                  <c:v>12</c:v>
                </c:pt>
                <c:pt idx="11">
                  <c:v>0</c:v>
                </c:pt>
                <c:pt idx="12">
                  <c:v>10</c:v>
                </c:pt>
              </c:numCache>
            </c:numRef>
          </c:val>
        </c:ser>
        <c:ser>
          <c:idx val="3"/>
          <c:order val="3"/>
          <c:tx>
            <c:strRef>
              <c:f>'Grafieken per plant'!$C$9</c:f>
              <c:strCache>
                <c:ptCount val="1"/>
                <c:pt idx="0">
                  <c:v>Ceratophyllum demersum</c:v>
                </c:pt>
              </c:strCache>
            </c:strRef>
          </c:tx>
          <c:spPr>
            <a:ln w="25400">
              <a:noFill/>
            </a:ln>
          </c:spPr>
          <c:cat>
            <c:numRef>
              <c:f>'Grafieken per plant'!$D$3:$Q$3</c:f>
              <c:numCache>
                <c:formatCode>General</c:formatCode>
                <c:ptCount val="13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28</c:v>
                </c:pt>
                <c:pt idx="6">
                  <c:v>29</c:v>
                </c:pt>
                <c:pt idx="7">
                  <c:v>30</c:v>
                </c:pt>
                <c:pt idx="8">
                  <c:v>31</c:v>
                </c:pt>
                <c:pt idx="9">
                  <c:v>33</c:v>
                </c:pt>
                <c:pt idx="10">
                  <c:v>34</c:v>
                </c:pt>
                <c:pt idx="11">
                  <c:v>35</c:v>
                </c:pt>
                <c:pt idx="12">
                  <c:v>36</c:v>
                </c:pt>
              </c:numCache>
            </c:numRef>
          </c:cat>
          <c:val>
            <c:numRef>
              <c:f>'Grafieken per plant'!$D$9:$Q$9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910</c:v>
                </c:pt>
                <c:pt idx="5">
                  <c:v>1929</c:v>
                </c:pt>
                <c:pt idx="6">
                  <c:v>2443</c:v>
                </c:pt>
                <c:pt idx="7">
                  <c:v>1225</c:v>
                </c:pt>
                <c:pt idx="8">
                  <c:v>3382</c:v>
                </c:pt>
                <c:pt idx="9">
                  <c:v>5389</c:v>
                </c:pt>
                <c:pt idx="10">
                  <c:v>1416</c:v>
                </c:pt>
                <c:pt idx="11">
                  <c:v>2389</c:v>
                </c:pt>
                <c:pt idx="12">
                  <c:v>5839</c:v>
                </c:pt>
              </c:numCache>
            </c:numRef>
          </c:val>
        </c:ser>
        <c:ser>
          <c:idx val="4"/>
          <c:order val="4"/>
          <c:tx>
            <c:strRef>
              <c:f>'Grafieken per plant'!$C$10</c:f>
              <c:strCache>
                <c:ptCount val="1"/>
                <c:pt idx="0">
                  <c:v>Potamogeton trichoides</c:v>
                </c:pt>
              </c:strCache>
            </c:strRef>
          </c:tx>
          <c:spPr>
            <a:ln w="25400">
              <a:noFill/>
            </a:ln>
          </c:spPr>
          <c:cat>
            <c:numRef>
              <c:f>'Grafieken per plant'!$D$3:$Q$3</c:f>
              <c:numCache>
                <c:formatCode>General</c:formatCode>
                <c:ptCount val="13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28</c:v>
                </c:pt>
                <c:pt idx="6">
                  <c:v>29</c:v>
                </c:pt>
                <c:pt idx="7">
                  <c:v>30</c:v>
                </c:pt>
                <c:pt idx="8">
                  <c:v>31</c:v>
                </c:pt>
                <c:pt idx="9">
                  <c:v>33</c:v>
                </c:pt>
                <c:pt idx="10">
                  <c:v>34</c:v>
                </c:pt>
                <c:pt idx="11">
                  <c:v>35</c:v>
                </c:pt>
                <c:pt idx="12">
                  <c:v>36</c:v>
                </c:pt>
              </c:numCache>
            </c:numRef>
          </c:cat>
          <c:val>
            <c:numRef>
              <c:f>'Grafieken per plant'!$D$10:$Q$10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  <c:pt idx="4">
                  <c:v>206</c:v>
                </c:pt>
                <c:pt idx="5">
                  <c:v>570</c:v>
                </c:pt>
                <c:pt idx="6">
                  <c:v>542</c:v>
                </c:pt>
                <c:pt idx="7">
                  <c:v>267</c:v>
                </c:pt>
                <c:pt idx="8">
                  <c:v>2566</c:v>
                </c:pt>
                <c:pt idx="9">
                  <c:v>2533</c:v>
                </c:pt>
                <c:pt idx="10">
                  <c:v>1498</c:v>
                </c:pt>
                <c:pt idx="11">
                  <c:v>168</c:v>
                </c:pt>
                <c:pt idx="12">
                  <c:v>664</c:v>
                </c:pt>
              </c:numCache>
            </c:numRef>
          </c:val>
        </c:ser>
        <c:ser>
          <c:idx val="5"/>
          <c:order val="5"/>
          <c:tx>
            <c:strRef>
              <c:f>'Grafieken per plant'!$C$11</c:f>
              <c:strCache>
                <c:ptCount val="1"/>
                <c:pt idx="0">
                  <c:v>Potamogeton pectinatus</c:v>
                </c:pt>
              </c:strCache>
            </c:strRef>
          </c:tx>
          <c:spPr>
            <a:ln w="25400">
              <a:noFill/>
            </a:ln>
          </c:spPr>
          <c:cat>
            <c:numRef>
              <c:f>'Grafieken per plant'!$D$3:$Q$3</c:f>
              <c:numCache>
                <c:formatCode>General</c:formatCode>
                <c:ptCount val="13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28</c:v>
                </c:pt>
                <c:pt idx="6">
                  <c:v>29</c:v>
                </c:pt>
                <c:pt idx="7">
                  <c:v>30</c:v>
                </c:pt>
                <c:pt idx="8">
                  <c:v>31</c:v>
                </c:pt>
                <c:pt idx="9">
                  <c:v>33</c:v>
                </c:pt>
                <c:pt idx="10">
                  <c:v>34</c:v>
                </c:pt>
                <c:pt idx="11">
                  <c:v>35</c:v>
                </c:pt>
                <c:pt idx="12">
                  <c:v>36</c:v>
                </c:pt>
              </c:numCache>
            </c:numRef>
          </c:cat>
          <c:val>
            <c:numRef>
              <c:f>'Grafieken per plant'!$D$11:$Q$11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303</c:v>
                </c:pt>
                <c:pt idx="5">
                  <c:v>130</c:v>
                </c:pt>
                <c:pt idx="6">
                  <c:v>116</c:v>
                </c:pt>
                <c:pt idx="7">
                  <c:v>898</c:v>
                </c:pt>
                <c:pt idx="8">
                  <c:v>996</c:v>
                </c:pt>
                <c:pt idx="9">
                  <c:v>1119</c:v>
                </c:pt>
                <c:pt idx="10">
                  <c:v>649</c:v>
                </c:pt>
                <c:pt idx="11">
                  <c:v>956</c:v>
                </c:pt>
                <c:pt idx="12">
                  <c:v>774</c:v>
                </c:pt>
              </c:numCache>
            </c:numRef>
          </c:val>
        </c:ser>
        <c:ser>
          <c:idx val="6"/>
          <c:order val="6"/>
          <c:tx>
            <c:strRef>
              <c:f>'Grafieken per plant'!$C$12</c:f>
              <c:strCache>
                <c:ptCount val="1"/>
                <c:pt idx="0">
                  <c:v>Elodea nuttalli</c:v>
                </c:pt>
              </c:strCache>
            </c:strRef>
          </c:tx>
          <c:spPr>
            <a:ln w="25400">
              <a:noFill/>
            </a:ln>
          </c:spPr>
          <c:cat>
            <c:numRef>
              <c:f>'Grafieken per plant'!$D$3:$Q$3</c:f>
              <c:numCache>
                <c:formatCode>General</c:formatCode>
                <c:ptCount val="13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28</c:v>
                </c:pt>
                <c:pt idx="6">
                  <c:v>29</c:v>
                </c:pt>
                <c:pt idx="7">
                  <c:v>30</c:v>
                </c:pt>
                <c:pt idx="8">
                  <c:v>31</c:v>
                </c:pt>
                <c:pt idx="9">
                  <c:v>33</c:v>
                </c:pt>
                <c:pt idx="10">
                  <c:v>34</c:v>
                </c:pt>
                <c:pt idx="11">
                  <c:v>35</c:v>
                </c:pt>
                <c:pt idx="12">
                  <c:v>36</c:v>
                </c:pt>
              </c:numCache>
            </c:numRef>
          </c:cat>
          <c:val>
            <c:numRef>
              <c:f>'Grafieken per plant'!$D$12:$Q$12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2156</c:v>
                </c:pt>
                <c:pt idx="5">
                  <c:v>4208</c:v>
                </c:pt>
                <c:pt idx="6">
                  <c:v>3569</c:v>
                </c:pt>
                <c:pt idx="7">
                  <c:v>3670</c:v>
                </c:pt>
                <c:pt idx="8">
                  <c:v>8568</c:v>
                </c:pt>
                <c:pt idx="9">
                  <c:v>6678</c:v>
                </c:pt>
                <c:pt idx="10">
                  <c:v>9148</c:v>
                </c:pt>
                <c:pt idx="11">
                  <c:v>12902</c:v>
                </c:pt>
                <c:pt idx="12">
                  <c:v>24887</c:v>
                </c:pt>
              </c:numCache>
            </c:numRef>
          </c:val>
        </c:ser>
        <c:ser>
          <c:idx val="7"/>
          <c:order val="7"/>
          <c:tx>
            <c:strRef>
              <c:f>'Grafieken per plant'!$C$13</c:f>
              <c:strCache>
                <c:ptCount val="1"/>
                <c:pt idx="0">
                  <c:v>Zannichellia palustris</c:v>
                </c:pt>
              </c:strCache>
            </c:strRef>
          </c:tx>
          <c:spPr>
            <a:ln w="25400">
              <a:noFill/>
            </a:ln>
          </c:spPr>
          <c:cat>
            <c:numRef>
              <c:f>'Grafieken per plant'!$D$3:$Q$3</c:f>
              <c:numCache>
                <c:formatCode>General</c:formatCode>
                <c:ptCount val="13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28</c:v>
                </c:pt>
                <c:pt idx="6">
                  <c:v>29</c:v>
                </c:pt>
                <c:pt idx="7">
                  <c:v>30</c:v>
                </c:pt>
                <c:pt idx="8">
                  <c:v>31</c:v>
                </c:pt>
                <c:pt idx="9">
                  <c:v>33</c:v>
                </c:pt>
                <c:pt idx="10">
                  <c:v>34</c:v>
                </c:pt>
                <c:pt idx="11">
                  <c:v>35</c:v>
                </c:pt>
                <c:pt idx="12">
                  <c:v>36</c:v>
                </c:pt>
              </c:numCache>
            </c:numRef>
          </c:cat>
          <c:val>
            <c:numRef>
              <c:f>'Grafieken per plant'!$D$13:$Q$13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</c:v>
                </c:pt>
                <c:pt idx="5">
                  <c:v>0</c:v>
                </c:pt>
                <c:pt idx="6">
                  <c:v>15</c:v>
                </c:pt>
                <c:pt idx="7">
                  <c:v>45</c:v>
                </c:pt>
                <c:pt idx="8">
                  <c:v>240</c:v>
                </c:pt>
                <c:pt idx="9">
                  <c:v>25</c:v>
                </c:pt>
                <c:pt idx="10">
                  <c:v>320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303936"/>
        <c:axId val="135734016"/>
      </c:areaChart>
      <c:catAx>
        <c:axId val="117303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weeknummer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5734016"/>
        <c:crosses val="autoZero"/>
        <c:auto val="1"/>
        <c:lblAlgn val="ctr"/>
        <c:lblOffset val="100"/>
        <c:noMultiLvlLbl val="0"/>
      </c:catAx>
      <c:valAx>
        <c:axId val="135734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7303936"/>
        <c:crosses val="autoZero"/>
        <c:crossBetween val="midCat"/>
        <c:dispUnits>
          <c:builtInUnit val="thousands"/>
          <c:dispUnitsLbl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versgewicht [kg]</a:t>
                  </a:r>
                </a:p>
              </c:rich>
            </c:tx>
          </c:dispUnitsLbl>
        </c:dispUnits>
      </c:valAx>
    </c:plotArea>
    <c:legend>
      <c:legendPos val="tr"/>
      <c:layout>
        <c:manualLayout>
          <c:xMode val="edge"/>
          <c:yMode val="edge"/>
          <c:x val="9.7694599283177058E-2"/>
          <c:y val="8.1126749622920324E-2"/>
          <c:w val="0.21658266969312251"/>
          <c:h val="0.72720483654491175"/>
        </c:manualLayout>
      </c:layout>
      <c:overlay val="0"/>
      <c:spPr>
        <a:solidFill>
          <a:sysClr val="window" lastClr="FFFFFF"/>
        </a:solidFill>
        <a:ln>
          <a:solidFill>
            <a:schemeClr val="tx1"/>
          </a:solidFill>
        </a:ln>
      </c:spPr>
    </c:legend>
    <c:plotVisOnly val="1"/>
    <c:dispBlanksAs val="zero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areaChart>
        <c:grouping val="stacked"/>
        <c:varyColors val="0"/>
        <c:ser>
          <c:idx val="7"/>
          <c:order val="0"/>
          <c:tx>
            <c:strRef>
              <c:f>'Grafieken per plant'!$C$13</c:f>
              <c:strCache>
                <c:ptCount val="1"/>
                <c:pt idx="0">
                  <c:v>Zannichellia palustris</c:v>
                </c:pt>
              </c:strCache>
            </c:strRef>
          </c:tx>
          <c:spPr>
            <a:ln w="25400">
              <a:noFill/>
            </a:ln>
          </c:spPr>
          <c:cat>
            <c:numRef>
              <c:f>'Grafieken per plant'!$D$3:$Q$3</c:f>
              <c:numCache>
                <c:formatCode>General</c:formatCode>
                <c:ptCount val="13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28</c:v>
                </c:pt>
                <c:pt idx="6">
                  <c:v>29</c:v>
                </c:pt>
                <c:pt idx="7">
                  <c:v>30</c:v>
                </c:pt>
                <c:pt idx="8">
                  <c:v>31</c:v>
                </c:pt>
                <c:pt idx="9">
                  <c:v>33</c:v>
                </c:pt>
                <c:pt idx="10">
                  <c:v>34</c:v>
                </c:pt>
                <c:pt idx="11">
                  <c:v>35</c:v>
                </c:pt>
                <c:pt idx="12">
                  <c:v>36</c:v>
                </c:pt>
              </c:numCache>
            </c:numRef>
          </c:cat>
          <c:val>
            <c:numRef>
              <c:f>'Grafieken per plant'!$D$13:$Q$13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</c:v>
                </c:pt>
                <c:pt idx="5">
                  <c:v>0</c:v>
                </c:pt>
                <c:pt idx="6">
                  <c:v>15</c:v>
                </c:pt>
                <c:pt idx="7">
                  <c:v>45</c:v>
                </c:pt>
                <c:pt idx="8">
                  <c:v>240</c:v>
                </c:pt>
                <c:pt idx="9">
                  <c:v>25</c:v>
                </c:pt>
                <c:pt idx="10">
                  <c:v>320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375744"/>
        <c:axId val="117377664"/>
      </c:areaChart>
      <c:catAx>
        <c:axId val="11737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weeknr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7377664"/>
        <c:crosses val="autoZero"/>
        <c:auto val="1"/>
        <c:lblAlgn val="ctr"/>
        <c:lblOffset val="100"/>
        <c:noMultiLvlLbl val="0"/>
      </c:catAx>
      <c:valAx>
        <c:axId val="117377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7375744"/>
        <c:crosses val="autoZero"/>
        <c:crossBetween val="midCat"/>
      </c:valAx>
    </c:plotArea>
    <c:plotVisOnly val="1"/>
    <c:dispBlanksAs val="zero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areaChart>
        <c:grouping val="stacked"/>
        <c:varyColors val="0"/>
        <c:ser>
          <c:idx val="6"/>
          <c:order val="0"/>
          <c:tx>
            <c:strRef>
              <c:f>'Grafieken per plant'!$C$12</c:f>
              <c:strCache>
                <c:ptCount val="1"/>
                <c:pt idx="0">
                  <c:v>Elodea nuttalli</c:v>
                </c:pt>
              </c:strCache>
            </c:strRef>
          </c:tx>
          <c:spPr>
            <a:ln w="25400">
              <a:noFill/>
            </a:ln>
          </c:spPr>
          <c:val>
            <c:numRef>
              <c:f>'Grafieken per plant'!$D$12:$Q$12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2156</c:v>
                </c:pt>
                <c:pt idx="5">
                  <c:v>4208</c:v>
                </c:pt>
                <c:pt idx="6">
                  <c:v>3569</c:v>
                </c:pt>
                <c:pt idx="7">
                  <c:v>3670</c:v>
                </c:pt>
                <c:pt idx="8">
                  <c:v>8568</c:v>
                </c:pt>
                <c:pt idx="9">
                  <c:v>6678</c:v>
                </c:pt>
                <c:pt idx="10">
                  <c:v>9148</c:v>
                </c:pt>
                <c:pt idx="11">
                  <c:v>12902</c:v>
                </c:pt>
                <c:pt idx="12">
                  <c:v>24887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410048"/>
        <c:axId val="117411840"/>
      </c:areaChart>
      <c:catAx>
        <c:axId val="117410048"/>
        <c:scaling>
          <c:orientation val="minMax"/>
        </c:scaling>
        <c:delete val="0"/>
        <c:axPos val="b"/>
        <c:majorTickMark val="out"/>
        <c:minorTickMark val="none"/>
        <c:tickLblPos val="nextTo"/>
        <c:crossAx val="117411840"/>
        <c:crosses val="autoZero"/>
        <c:auto val="1"/>
        <c:lblAlgn val="ctr"/>
        <c:lblOffset val="100"/>
        <c:noMultiLvlLbl val="0"/>
      </c:catAx>
      <c:valAx>
        <c:axId val="117411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7410048"/>
        <c:crosses val="autoZero"/>
        <c:crossBetween val="midCat"/>
      </c:valAx>
    </c:plotArea>
    <c:plotVisOnly val="1"/>
    <c:dispBlanksAs val="zero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areaChart>
        <c:grouping val="stacked"/>
        <c:varyColors val="0"/>
        <c:ser>
          <c:idx val="5"/>
          <c:order val="0"/>
          <c:tx>
            <c:strRef>
              <c:f>'Grafieken per plant'!$C$11</c:f>
              <c:strCache>
                <c:ptCount val="1"/>
                <c:pt idx="0">
                  <c:v>Potamogeton pectinatus</c:v>
                </c:pt>
              </c:strCache>
            </c:strRef>
          </c:tx>
          <c:spPr>
            <a:ln w="25400">
              <a:noFill/>
            </a:ln>
          </c:spPr>
          <c:val>
            <c:numRef>
              <c:f>'Grafieken per plant'!$D$11:$Q$11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303</c:v>
                </c:pt>
                <c:pt idx="5">
                  <c:v>130</c:v>
                </c:pt>
                <c:pt idx="6">
                  <c:v>116</c:v>
                </c:pt>
                <c:pt idx="7">
                  <c:v>898</c:v>
                </c:pt>
                <c:pt idx="8">
                  <c:v>996</c:v>
                </c:pt>
                <c:pt idx="9">
                  <c:v>1119</c:v>
                </c:pt>
                <c:pt idx="10">
                  <c:v>649</c:v>
                </c:pt>
                <c:pt idx="11">
                  <c:v>956</c:v>
                </c:pt>
                <c:pt idx="12">
                  <c:v>774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419392"/>
        <c:axId val="117437568"/>
      </c:areaChart>
      <c:catAx>
        <c:axId val="117419392"/>
        <c:scaling>
          <c:orientation val="minMax"/>
        </c:scaling>
        <c:delete val="0"/>
        <c:axPos val="b"/>
        <c:majorTickMark val="out"/>
        <c:minorTickMark val="none"/>
        <c:tickLblPos val="nextTo"/>
        <c:crossAx val="117437568"/>
        <c:crosses val="autoZero"/>
        <c:auto val="1"/>
        <c:lblAlgn val="ctr"/>
        <c:lblOffset val="100"/>
        <c:noMultiLvlLbl val="0"/>
      </c:catAx>
      <c:valAx>
        <c:axId val="117437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7419392"/>
        <c:crosses val="autoZero"/>
        <c:crossBetween val="midCat"/>
      </c:valAx>
    </c:plotArea>
    <c:plotVisOnly val="1"/>
    <c:dispBlanksAs val="zero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areaChart>
        <c:grouping val="stacked"/>
        <c:varyColors val="0"/>
        <c:ser>
          <c:idx val="4"/>
          <c:order val="0"/>
          <c:tx>
            <c:strRef>
              <c:f>'Grafieken per plant'!$C$10</c:f>
              <c:strCache>
                <c:ptCount val="1"/>
                <c:pt idx="0">
                  <c:v>Potamogeton trichoides</c:v>
                </c:pt>
              </c:strCache>
            </c:strRef>
          </c:tx>
          <c:spPr>
            <a:ln w="25400">
              <a:noFill/>
            </a:ln>
          </c:spPr>
          <c:val>
            <c:numRef>
              <c:f>'Grafieken per plant'!$D$10:$Q$10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  <c:pt idx="4">
                  <c:v>206</c:v>
                </c:pt>
                <c:pt idx="5">
                  <c:v>570</c:v>
                </c:pt>
                <c:pt idx="6">
                  <c:v>542</c:v>
                </c:pt>
                <c:pt idx="7">
                  <c:v>267</c:v>
                </c:pt>
                <c:pt idx="8">
                  <c:v>2566</c:v>
                </c:pt>
                <c:pt idx="9">
                  <c:v>2533</c:v>
                </c:pt>
                <c:pt idx="10">
                  <c:v>1498</c:v>
                </c:pt>
                <c:pt idx="11">
                  <c:v>168</c:v>
                </c:pt>
                <c:pt idx="12">
                  <c:v>664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803648"/>
        <c:axId val="135805184"/>
      </c:areaChart>
      <c:catAx>
        <c:axId val="135803648"/>
        <c:scaling>
          <c:orientation val="minMax"/>
        </c:scaling>
        <c:delete val="0"/>
        <c:axPos val="b"/>
        <c:majorTickMark val="out"/>
        <c:minorTickMark val="none"/>
        <c:tickLblPos val="nextTo"/>
        <c:crossAx val="135805184"/>
        <c:crosses val="autoZero"/>
        <c:auto val="1"/>
        <c:lblAlgn val="ctr"/>
        <c:lblOffset val="100"/>
        <c:noMultiLvlLbl val="0"/>
      </c:catAx>
      <c:valAx>
        <c:axId val="135805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5803648"/>
        <c:crosses val="autoZero"/>
        <c:crossBetween val="midCat"/>
      </c:valAx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areaChart>
        <c:grouping val="stacked"/>
        <c:varyColors val="0"/>
        <c:ser>
          <c:idx val="3"/>
          <c:order val="0"/>
          <c:tx>
            <c:strRef>
              <c:f>'Grafieken per plant'!$C$9</c:f>
              <c:strCache>
                <c:ptCount val="1"/>
                <c:pt idx="0">
                  <c:v>Ceratophyllum demersum</c:v>
                </c:pt>
              </c:strCache>
            </c:strRef>
          </c:tx>
          <c:spPr>
            <a:ln w="25400">
              <a:noFill/>
            </a:ln>
          </c:spPr>
          <c:val>
            <c:numRef>
              <c:f>'Grafieken per plant'!$D$9:$Q$9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910</c:v>
                </c:pt>
                <c:pt idx="5">
                  <c:v>1929</c:v>
                </c:pt>
                <c:pt idx="6">
                  <c:v>2443</c:v>
                </c:pt>
                <c:pt idx="7">
                  <c:v>1225</c:v>
                </c:pt>
                <c:pt idx="8">
                  <c:v>3382</c:v>
                </c:pt>
                <c:pt idx="9">
                  <c:v>5389</c:v>
                </c:pt>
                <c:pt idx="10">
                  <c:v>1416</c:v>
                </c:pt>
                <c:pt idx="11">
                  <c:v>2389</c:v>
                </c:pt>
                <c:pt idx="12">
                  <c:v>5839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829760"/>
        <c:axId val="135831552"/>
      </c:areaChart>
      <c:catAx>
        <c:axId val="135829760"/>
        <c:scaling>
          <c:orientation val="minMax"/>
        </c:scaling>
        <c:delete val="0"/>
        <c:axPos val="b"/>
        <c:majorTickMark val="out"/>
        <c:minorTickMark val="none"/>
        <c:tickLblPos val="nextTo"/>
        <c:crossAx val="135831552"/>
        <c:crosses val="autoZero"/>
        <c:auto val="1"/>
        <c:lblAlgn val="ctr"/>
        <c:lblOffset val="100"/>
        <c:noMultiLvlLbl val="0"/>
      </c:catAx>
      <c:valAx>
        <c:axId val="135831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5829760"/>
        <c:crosses val="autoZero"/>
        <c:crossBetween val="midCat"/>
      </c:valAx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('Meetgegevens harkmethode'!$AZ$191,'Meetgegevens harkmethode'!$AZ$194,'Meetgegevens harkmethode'!$AZ$195,'Meetgegevens harkmethode'!$AZ$199,'Meetgegevens harkmethode'!$AZ$200)</c:f>
              <c:numCache>
                <c:formatCode>General</c:formatCode>
                <c:ptCount val="5"/>
                <c:pt idx="0">
                  <c:v>1035</c:v>
                </c:pt>
                <c:pt idx="1">
                  <c:v>418</c:v>
                </c:pt>
                <c:pt idx="2">
                  <c:v>65</c:v>
                </c:pt>
                <c:pt idx="3">
                  <c:v>95</c:v>
                </c:pt>
                <c:pt idx="4">
                  <c:v>4518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844032"/>
        <c:axId val="114845568"/>
      </c:barChart>
      <c:catAx>
        <c:axId val="114844032"/>
        <c:scaling>
          <c:orientation val="minMax"/>
        </c:scaling>
        <c:delete val="0"/>
        <c:axPos val="b"/>
        <c:majorTickMark val="out"/>
        <c:minorTickMark val="none"/>
        <c:tickLblPos val="nextTo"/>
        <c:crossAx val="114845568"/>
        <c:crosses val="autoZero"/>
        <c:auto val="1"/>
        <c:lblAlgn val="ctr"/>
        <c:lblOffset val="100"/>
        <c:noMultiLvlLbl val="0"/>
      </c:catAx>
      <c:valAx>
        <c:axId val="114845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48440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areaChart>
        <c:grouping val="stacked"/>
        <c:varyColors val="0"/>
        <c:ser>
          <c:idx val="2"/>
          <c:order val="0"/>
          <c:tx>
            <c:strRef>
              <c:f>'Grafieken per plant'!$C$8</c:f>
              <c:strCache>
                <c:ptCount val="1"/>
                <c:pt idx="0">
                  <c:v>Chara vulgaris</c:v>
                </c:pt>
              </c:strCache>
            </c:strRef>
          </c:tx>
          <c:spPr>
            <a:ln w="25400">
              <a:noFill/>
            </a:ln>
          </c:spPr>
          <c:val>
            <c:numRef>
              <c:f>'Grafieken per plant'!$D$8:$Q$8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226</c:v>
                </c:pt>
                <c:pt idx="6">
                  <c:v>700</c:v>
                </c:pt>
                <c:pt idx="7">
                  <c:v>235</c:v>
                </c:pt>
                <c:pt idx="8">
                  <c:v>20</c:v>
                </c:pt>
                <c:pt idx="9">
                  <c:v>50</c:v>
                </c:pt>
                <c:pt idx="10">
                  <c:v>12</c:v>
                </c:pt>
                <c:pt idx="11">
                  <c:v>0</c:v>
                </c:pt>
                <c:pt idx="12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511488"/>
        <c:axId val="136513024"/>
      </c:areaChart>
      <c:catAx>
        <c:axId val="136511488"/>
        <c:scaling>
          <c:orientation val="minMax"/>
        </c:scaling>
        <c:delete val="0"/>
        <c:axPos val="b"/>
        <c:majorTickMark val="out"/>
        <c:minorTickMark val="none"/>
        <c:tickLblPos val="nextTo"/>
        <c:crossAx val="136513024"/>
        <c:crosses val="autoZero"/>
        <c:auto val="1"/>
        <c:lblAlgn val="ctr"/>
        <c:lblOffset val="100"/>
        <c:noMultiLvlLbl val="0"/>
      </c:catAx>
      <c:valAx>
        <c:axId val="136513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6511488"/>
        <c:crosses val="autoZero"/>
        <c:crossBetween val="midCat"/>
      </c:valAx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'Grafieken per plant'!$C$7</c:f>
              <c:strCache>
                <c:ptCount val="1"/>
                <c:pt idx="0">
                  <c:v>Potamogeton crispus</c:v>
                </c:pt>
              </c:strCache>
            </c:strRef>
          </c:tx>
          <c:spPr>
            <a:ln w="25400">
              <a:noFill/>
            </a:ln>
          </c:spPr>
          <c:val>
            <c:numRef>
              <c:f>'Grafieken per plant'!$D$7:$Q$7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5</c:v>
                </c:pt>
                <c:pt idx="6">
                  <c:v>50</c:v>
                </c:pt>
                <c:pt idx="7">
                  <c:v>10</c:v>
                </c:pt>
                <c:pt idx="8">
                  <c:v>139</c:v>
                </c:pt>
                <c:pt idx="9">
                  <c:v>7</c:v>
                </c:pt>
                <c:pt idx="10">
                  <c:v>38</c:v>
                </c:pt>
                <c:pt idx="11">
                  <c:v>7</c:v>
                </c:pt>
                <c:pt idx="1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549888"/>
        <c:axId val="136551424"/>
      </c:areaChart>
      <c:catAx>
        <c:axId val="136549888"/>
        <c:scaling>
          <c:orientation val="minMax"/>
        </c:scaling>
        <c:delete val="0"/>
        <c:axPos val="b"/>
        <c:majorTickMark val="out"/>
        <c:minorTickMark val="none"/>
        <c:tickLblPos val="nextTo"/>
        <c:crossAx val="136551424"/>
        <c:crosses val="autoZero"/>
        <c:auto val="1"/>
        <c:lblAlgn val="ctr"/>
        <c:lblOffset val="100"/>
        <c:noMultiLvlLbl val="0"/>
      </c:catAx>
      <c:valAx>
        <c:axId val="136551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6549888"/>
        <c:crosses val="autoZero"/>
        <c:crossBetween val="midCat"/>
      </c:valAx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'Grafieken per plant'!$C$6</c:f>
              <c:strCache>
                <c:ptCount val="1"/>
                <c:pt idx="0">
                  <c:v>meerdere soorten alg</c:v>
                </c:pt>
              </c:strCache>
            </c:strRef>
          </c:tx>
          <c:spPr>
            <a:ln w="25400">
              <a:noFill/>
            </a:ln>
          </c:spPr>
          <c:val>
            <c:numRef>
              <c:f>'Grafieken per plant'!$D$6:$Q$6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252</c:v>
                </c:pt>
                <c:pt idx="5">
                  <c:v>377</c:v>
                </c:pt>
                <c:pt idx="6">
                  <c:v>380</c:v>
                </c:pt>
                <c:pt idx="7">
                  <c:v>965</c:v>
                </c:pt>
                <c:pt idx="8">
                  <c:v>445</c:v>
                </c:pt>
                <c:pt idx="9">
                  <c:v>526</c:v>
                </c:pt>
                <c:pt idx="10">
                  <c:v>0</c:v>
                </c:pt>
                <c:pt idx="11">
                  <c:v>108</c:v>
                </c:pt>
                <c:pt idx="12">
                  <c:v>165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571904"/>
        <c:axId val="136581888"/>
      </c:areaChart>
      <c:catAx>
        <c:axId val="136571904"/>
        <c:scaling>
          <c:orientation val="minMax"/>
        </c:scaling>
        <c:delete val="0"/>
        <c:axPos val="b"/>
        <c:majorTickMark val="out"/>
        <c:minorTickMark val="none"/>
        <c:tickLblPos val="nextTo"/>
        <c:crossAx val="136581888"/>
        <c:crosses val="autoZero"/>
        <c:auto val="1"/>
        <c:lblAlgn val="ctr"/>
        <c:lblOffset val="100"/>
        <c:noMultiLvlLbl val="0"/>
      </c:catAx>
      <c:valAx>
        <c:axId val="136581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6571904"/>
        <c:crosses val="autoZero"/>
        <c:crossBetween val="midCat"/>
      </c:valAx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Remco!$A$228</c:f>
              <c:strCache>
                <c:ptCount val="1"/>
                <c:pt idx="0">
                  <c:v>Meetpunt TOTAAL</c:v>
                </c:pt>
              </c:strCache>
            </c:strRef>
          </c:tx>
          <c:val>
            <c:numRef>
              <c:f>Remco!$B$228:$O$228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</c:numCache>
            </c:numRef>
          </c:val>
        </c:ser>
        <c:ser>
          <c:idx val="1"/>
          <c:order val="1"/>
          <c:tx>
            <c:strRef>
              <c:f>Remco!$A$229</c:f>
              <c:strCache>
                <c:ptCount val="1"/>
                <c:pt idx="0">
                  <c:v>Flab/draadalg</c:v>
                </c:pt>
              </c:strCache>
            </c:strRef>
          </c:tx>
          <c:val>
            <c:numRef>
              <c:f>Remco!$B$229:$O$229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252</c:v>
                </c:pt>
                <c:pt idx="5">
                  <c:v>377</c:v>
                </c:pt>
                <c:pt idx="6">
                  <c:v>380</c:v>
                </c:pt>
                <c:pt idx="7">
                  <c:v>965</c:v>
                </c:pt>
                <c:pt idx="8">
                  <c:v>445</c:v>
                </c:pt>
                <c:pt idx="9">
                  <c:v>526</c:v>
                </c:pt>
                <c:pt idx="10">
                  <c:v>0</c:v>
                </c:pt>
                <c:pt idx="11">
                  <c:v>108</c:v>
                </c:pt>
                <c:pt idx="12">
                  <c:v>165</c:v>
                </c:pt>
              </c:numCache>
            </c:numRef>
          </c:val>
        </c:ser>
        <c:ser>
          <c:idx val="2"/>
          <c:order val="2"/>
          <c:tx>
            <c:strRef>
              <c:f>Remco!$A$230</c:f>
              <c:strCache>
                <c:ptCount val="1"/>
                <c:pt idx="0">
                  <c:v>Gekroest fontijnkruid</c:v>
                </c:pt>
              </c:strCache>
            </c:strRef>
          </c:tx>
          <c:val>
            <c:numRef>
              <c:f>Remco!$B$230:$O$230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5</c:v>
                </c:pt>
                <c:pt idx="6">
                  <c:v>50</c:v>
                </c:pt>
                <c:pt idx="7">
                  <c:v>10</c:v>
                </c:pt>
                <c:pt idx="8">
                  <c:v>139</c:v>
                </c:pt>
                <c:pt idx="9">
                  <c:v>7</c:v>
                </c:pt>
                <c:pt idx="10">
                  <c:v>38</c:v>
                </c:pt>
                <c:pt idx="11">
                  <c:v>7</c:v>
                </c:pt>
                <c:pt idx="12">
                  <c:v>0</c:v>
                </c:pt>
              </c:numCache>
            </c:numRef>
          </c:val>
        </c:ser>
        <c:ser>
          <c:idx val="3"/>
          <c:order val="3"/>
          <c:tx>
            <c:strRef>
              <c:f>Remco!$A$231</c:f>
              <c:strCache>
                <c:ptCount val="1"/>
                <c:pt idx="0">
                  <c:v>Gewoon kransblad</c:v>
                </c:pt>
              </c:strCache>
            </c:strRef>
          </c:tx>
          <c:val>
            <c:numRef>
              <c:f>Remco!$B$231:$O$231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226</c:v>
                </c:pt>
                <c:pt idx="6">
                  <c:v>700</c:v>
                </c:pt>
                <c:pt idx="7">
                  <c:v>235</c:v>
                </c:pt>
                <c:pt idx="8">
                  <c:v>20</c:v>
                </c:pt>
                <c:pt idx="9">
                  <c:v>50</c:v>
                </c:pt>
                <c:pt idx="10">
                  <c:v>12</c:v>
                </c:pt>
                <c:pt idx="11">
                  <c:v>0</c:v>
                </c:pt>
                <c:pt idx="12">
                  <c:v>10</c:v>
                </c:pt>
              </c:numCache>
            </c:numRef>
          </c:val>
        </c:ser>
        <c:ser>
          <c:idx val="4"/>
          <c:order val="4"/>
          <c:tx>
            <c:strRef>
              <c:f>Remco!$A$232</c:f>
              <c:strCache>
                <c:ptCount val="1"/>
                <c:pt idx="0">
                  <c:v>Grof hoornblad</c:v>
                </c:pt>
              </c:strCache>
            </c:strRef>
          </c:tx>
          <c:val>
            <c:numRef>
              <c:f>Remco!$B$232:$O$232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910</c:v>
                </c:pt>
                <c:pt idx="5">
                  <c:v>1929</c:v>
                </c:pt>
                <c:pt idx="6">
                  <c:v>2443</c:v>
                </c:pt>
                <c:pt idx="7">
                  <c:v>1225</c:v>
                </c:pt>
                <c:pt idx="8">
                  <c:v>3382</c:v>
                </c:pt>
                <c:pt idx="9">
                  <c:v>5389</c:v>
                </c:pt>
                <c:pt idx="10">
                  <c:v>1416</c:v>
                </c:pt>
                <c:pt idx="11">
                  <c:v>2389</c:v>
                </c:pt>
                <c:pt idx="12">
                  <c:v>5839</c:v>
                </c:pt>
              </c:numCache>
            </c:numRef>
          </c:val>
        </c:ser>
        <c:ser>
          <c:idx val="5"/>
          <c:order val="5"/>
          <c:tx>
            <c:strRef>
              <c:f>Remco!$A$233</c:f>
              <c:strCache>
                <c:ptCount val="1"/>
                <c:pt idx="0">
                  <c:v>Haarfontijnkruid</c:v>
                </c:pt>
              </c:strCache>
            </c:strRef>
          </c:tx>
          <c:val>
            <c:numRef>
              <c:f>Remco!$B$233:$O$233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  <c:pt idx="4">
                  <c:v>206</c:v>
                </c:pt>
                <c:pt idx="5">
                  <c:v>570</c:v>
                </c:pt>
                <c:pt idx="6">
                  <c:v>542</c:v>
                </c:pt>
                <c:pt idx="7">
                  <c:v>267</c:v>
                </c:pt>
                <c:pt idx="8">
                  <c:v>2566</c:v>
                </c:pt>
                <c:pt idx="9">
                  <c:v>2533</c:v>
                </c:pt>
                <c:pt idx="10">
                  <c:v>1498</c:v>
                </c:pt>
                <c:pt idx="11">
                  <c:v>168</c:v>
                </c:pt>
                <c:pt idx="12">
                  <c:v>664</c:v>
                </c:pt>
              </c:numCache>
            </c:numRef>
          </c:val>
        </c:ser>
        <c:ser>
          <c:idx val="6"/>
          <c:order val="6"/>
          <c:tx>
            <c:strRef>
              <c:f>Remco!$A$234</c:f>
              <c:strCache>
                <c:ptCount val="1"/>
                <c:pt idx="0">
                  <c:v>schede fontijnkruid</c:v>
                </c:pt>
              </c:strCache>
            </c:strRef>
          </c:tx>
          <c:val>
            <c:numRef>
              <c:f>Remco!$B$234:$O$234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303</c:v>
                </c:pt>
                <c:pt idx="5">
                  <c:v>130</c:v>
                </c:pt>
                <c:pt idx="6">
                  <c:v>116</c:v>
                </c:pt>
                <c:pt idx="7">
                  <c:v>898</c:v>
                </c:pt>
                <c:pt idx="8">
                  <c:v>996</c:v>
                </c:pt>
                <c:pt idx="9">
                  <c:v>1119</c:v>
                </c:pt>
                <c:pt idx="10">
                  <c:v>649</c:v>
                </c:pt>
                <c:pt idx="11">
                  <c:v>956</c:v>
                </c:pt>
                <c:pt idx="12">
                  <c:v>774</c:v>
                </c:pt>
              </c:numCache>
            </c:numRef>
          </c:val>
        </c:ser>
        <c:ser>
          <c:idx val="7"/>
          <c:order val="7"/>
          <c:tx>
            <c:strRef>
              <c:f>Remco!$A$235</c:f>
              <c:strCache>
                <c:ptCount val="1"/>
                <c:pt idx="0">
                  <c:v>Smalle waterpest</c:v>
                </c:pt>
              </c:strCache>
            </c:strRef>
          </c:tx>
          <c:val>
            <c:numRef>
              <c:f>Remco!$B$235:$O$235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2156</c:v>
                </c:pt>
                <c:pt idx="5">
                  <c:v>4208</c:v>
                </c:pt>
                <c:pt idx="6">
                  <c:v>3569</c:v>
                </c:pt>
                <c:pt idx="7">
                  <c:v>3670</c:v>
                </c:pt>
                <c:pt idx="8">
                  <c:v>8568</c:v>
                </c:pt>
                <c:pt idx="9">
                  <c:v>6678</c:v>
                </c:pt>
                <c:pt idx="10">
                  <c:v>9148</c:v>
                </c:pt>
                <c:pt idx="11">
                  <c:v>12902</c:v>
                </c:pt>
                <c:pt idx="12">
                  <c:v>24887</c:v>
                </c:pt>
              </c:numCache>
            </c:numRef>
          </c:val>
        </c:ser>
        <c:ser>
          <c:idx val="8"/>
          <c:order val="8"/>
          <c:tx>
            <c:strRef>
              <c:f>Remco!$A$236</c:f>
              <c:strCache>
                <c:ptCount val="1"/>
                <c:pt idx="0">
                  <c:v>Zannichellia palustris</c:v>
                </c:pt>
              </c:strCache>
            </c:strRef>
          </c:tx>
          <c:val>
            <c:numRef>
              <c:f>Remco!$B$236:$O$236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</c:v>
                </c:pt>
                <c:pt idx="5">
                  <c:v>0</c:v>
                </c:pt>
                <c:pt idx="6">
                  <c:v>15</c:v>
                </c:pt>
                <c:pt idx="7">
                  <c:v>45</c:v>
                </c:pt>
                <c:pt idx="8">
                  <c:v>240</c:v>
                </c:pt>
                <c:pt idx="9">
                  <c:v>25</c:v>
                </c:pt>
                <c:pt idx="10">
                  <c:v>320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048640"/>
        <c:axId val="136050176"/>
      </c:areaChart>
      <c:catAx>
        <c:axId val="136048640"/>
        <c:scaling>
          <c:orientation val="minMax"/>
        </c:scaling>
        <c:delete val="0"/>
        <c:axPos val="b"/>
        <c:majorTickMark val="out"/>
        <c:minorTickMark val="none"/>
        <c:tickLblPos val="nextTo"/>
        <c:crossAx val="136050176"/>
        <c:crosses val="autoZero"/>
        <c:auto val="1"/>
        <c:lblAlgn val="ctr"/>
        <c:lblOffset val="100"/>
        <c:noMultiLvlLbl val="0"/>
      </c:catAx>
      <c:valAx>
        <c:axId val="136050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6048640"/>
        <c:crosses val="autoZero"/>
        <c:crossBetween val="midCat"/>
      </c:valAx>
    </c:plotArea>
    <c:legend>
      <c:legendPos val="r"/>
      <c:layout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1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Remco!$A$228</c:f>
              <c:strCache>
                <c:ptCount val="1"/>
                <c:pt idx="0">
                  <c:v>Meetpunt TOTAAL</c:v>
                </c:pt>
              </c:strCache>
            </c:strRef>
          </c:tx>
          <c:val>
            <c:numRef>
              <c:f>Remco!$B$228:$O$228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</c:numCache>
            </c:numRef>
          </c:val>
        </c:ser>
        <c:ser>
          <c:idx val="7"/>
          <c:order val="1"/>
          <c:tx>
            <c:strRef>
              <c:f>Remco!$A$235</c:f>
              <c:strCache>
                <c:ptCount val="1"/>
                <c:pt idx="0">
                  <c:v>Smalle waterpest</c:v>
                </c:pt>
              </c:strCache>
            </c:strRef>
          </c:tx>
          <c:val>
            <c:numRef>
              <c:f>Remco!$B$235:$O$235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2156</c:v>
                </c:pt>
                <c:pt idx="5">
                  <c:v>4208</c:v>
                </c:pt>
                <c:pt idx="6">
                  <c:v>3569</c:v>
                </c:pt>
                <c:pt idx="7">
                  <c:v>3670</c:v>
                </c:pt>
                <c:pt idx="8">
                  <c:v>8568</c:v>
                </c:pt>
                <c:pt idx="9">
                  <c:v>6678</c:v>
                </c:pt>
                <c:pt idx="10">
                  <c:v>9148</c:v>
                </c:pt>
                <c:pt idx="11">
                  <c:v>12902</c:v>
                </c:pt>
                <c:pt idx="12">
                  <c:v>24887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787840"/>
        <c:axId val="136789376"/>
      </c:areaChart>
      <c:catAx>
        <c:axId val="136787840"/>
        <c:scaling>
          <c:orientation val="minMax"/>
        </c:scaling>
        <c:delete val="0"/>
        <c:axPos val="b"/>
        <c:majorTickMark val="out"/>
        <c:minorTickMark val="none"/>
        <c:tickLblPos val="nextTo"/>
        <c:crossAx val="136789376"/>
        <c:crosses val="autoZero"/>
        <c:auto val="1"/>
        <c:lblAlgn val="ctr"/>
        <c:lblOffset val="100"/>
        <c:noMultiLvlLbl val="0"/>
      </c:catAx>
      <c:valAx>
        <c:axId val="136789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6787840"/>
        <c:crosses val="autoZero"/>
        <c:crossBetween val="midCat"/>
      </c:valAx>
    </c:plotArea>
    <c:legend>
      <c:legendPos val="r"/>
      <c:legendEntry>
        <c:idx val="1"/>
        <c:delete val="1"/>
      </c:legendEntry>
      <c:layout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1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Remco!$A$2</c:f>
              <c:strCache>
                <c:ptCount val="1"/>
                <c:pt idx="0">
                  <c:v>Meetpunt 1</c:v>
                </c:pt>
              </c:strCache>
            </c:strRef>
          </c:tx>
          <c:val>
            <c:numRef>
              <c:f>Remco!$B$2:$O$2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</c:numCache>
            </c:numRef>
          </c:val>
        </c:ser>
        <c:ser>
          <c:idx val="1"/>
          <c:order val="1"/>
          <c:tx>
            <c:strRef>
              <c:f>Remco!$A$3</c:f>
              <c:strCache>
                <c:ptCount val="1"/>
                <c:pt idx="0">
                  <c:v>Flab/draadalg</c:v>
                </c:pt>
              </c:strCache>
            </c:strRef>
          </c:tx>
          <c:val>
            <c:numRef>
              <c:f>Remco!$B$3:$O$3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60</c:v>
                </c:pt>
                <c:pt idx="6">
                  <c:v>10</c:v>
                </c:pt>
                <c:pt idx="7">
                  <c:v>10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</c:ser>
        <c:ser>
          <c:idx val="2"/>
          <c:order val="2"/>
          <c:tx>
            <c:strRef>
              <c:f>Remco!$A$4</c:f>
              <c:strCache>
                <c:ptCount val="1"/>
                <c:pt idx="0">
                  <c:v>Gekroest fontijnkruid</c:v>
                </c:pt>
              </c:strCache>
            </c:strRef>
          </c:tx>
          <c:val>
            <c:numRef>
              <c:f>Remco!$B$4:$O$4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</c:ser>
        <c:ser>
          <c:idx val="3"/>
          <c:order val="3"/>
          <c:tx>
            <c:strRef>
              <c:f>Remco!$A$5</c:f>
              <c:strCache>
                <c:ptCount val="1"/>
                <c:pt idx="0">
                  <c:v>Gewoon kransblad</c:v>
                </c:pt>
              </c:strCache>
            </c:strRef>
          </c:tx>
          <c:val>
            <c:numRef>
              <c:f>Remco!$B$5:$O$5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</c:ser>
        <c:ser>
          <c:idx val="4"/>
          <c:order val="4"/>
          <c:tx>
            <c:strRef>
              <c:f>Remco!$A$6</c:f>
              <c:strCache>
                <c:ptCount val="1"/>
                <c:pt idx="0">
                  <c:v>Grof hoornblad</c:v>
                </c:pt>
              </c:strCache>
            </c:strRef>
          </c:tx>
          <c:val>
            <c:numRef>
              <c:f>Remco!$B$6:$O$6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39</c:v>
                </c:pt>
                <c:pt idx="5">
                  <c:v>60</c:v>
                </c:pt>
                <c:pt idx="6">
                  <c:v>15</c:v>
                </c:pt>
                <c:pt idx="7">
                  <c:v>80</c:v>
                </c:pt>
                <c:pt idx="8">
                  <c:v>0</c:v>
                </c:pt>
                <c:pt idx="9">
                  <c:v>0</c:v>
                </c:pt>
                <c:pt idx="10">
                  <c:v>30</c:v>
                </c:pt>
                <c:pt idx="11">
                  <c:v>13</c:v>
                </c:pt>
                <c:pt idx="12">
                  <c:v>352</c:v>
                </c:pt>
              </c:numCache>
            </c:numRef>
          </c:val>
        </c:ser>
        <c:ser>
          <c:idx val="5"/>
          <c:order val="5"/>
          <c:tx>
            <c:strRef>
              <c:f>Remco!$A$7</c:f>
              <c:strCache>
                <c:ptCount val="1"/>
                <c:pt idx="0">
                  <c:v>Haarfontijnkruid</c:v>
                </c:pt>
              </c:strCache>
            </c:strRef>
          </c:tx>
          <c:val>
            <c:numRef>
              <c:f>Remco!$B$7:$O$7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</c:ser>
        <c:ser>
          <c:idx val="6"/>
          <c:order val="6"/>
          <c:tx>
            <c:strRef>
              <c:f>Remco!$A$8</c:f>
              <c:strCache>
                <c:ptCount val="1"/>
                <c:pt idx="0">
                  <c:v>schede fontijnkruid</c:v>
                </c:pt>
              </c:strCache>
            </c:strRef>
          </c:tx>
          <c:val>
            <c:numRef>
              <c:f>Remco!$B$8:$O$8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30</c:v>
                </c:pt>
                <c:pt idx="6">
                  <c:v>0</c:v>
                </c:pt>
                <c:pt idx="7">
                  <c:v>0</c:v>
                </c:pt>
                <c:pt idx="8">
                  <c:v>10</c:v>
                </c:pt>
                <c:pt idx="9">
                  <c:v>0</c:v>
                </c:pt>
                <c:pt idx="10">
                  <c:v>7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</c:ser>
        <c:ser>
          <c:idx val="7"/>
          <c:order val="7"/>
          <c:tx>
            <c:strRef>
              <c:f>Remco!$A$9</c:f>
              <c:strCache>
                <c:ptCount val="1"/>
                <c:pt idx="0">
                  <c:v>Smalle waterpest</c:v>
                </c:pt>
              </c:strCache>
            </c:strRef>
          </c:tx>
          <c:val>
            <c:numRef>
              <c:f>Remco!$B$9:$O$9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54</c:v>
                </c:pt>
                <c:pt idx="5">
                  <c:v>165</c:v>
                </c:pt>
                <c:pt idx="6">
                  <c:v>270</c:v>
                </c:pt>
                <c:pt idx="7">
                  <c:v>95</c:v>
                </c:pt>
                <c:pt idx="8">
                  <c:v>10</c:v>
                </c:pt>
                <c:pt idx="9">
                  <c:v>0</c:v>
                </c:pt>
                <c:pt idx="10">
                  <c:v>143</c:v>
                </c:pt>
                <c:pt idx="11">
                  <c:v>512</c:v>
                </c:pt>
                <c:pt idx="12">
                  <c:v>2084</c:v>
                </c:pt>
              </c:numCache>
            </c:numRef>
          </c:val>
        </c:ser>
        <c:ser>
          <c:idx val="8"/>
          <c:order val="8"/>
          <c:tx>
            <c:strRef>
              <c:f>Remco!$A$10</c:f>
              <c:strCache>
                <c:ptCount val="1"/>
                <c:pt idx="0">
                  <c:v>Zannichellia palustris</c:v>
                </c:pt>
              </c:strCache>
            </c:strRef>
          </c:tx>
          <c:val>
            <c:numRef>
              <c:f>Remco!$B$10:$O$10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185536"/>
        <c:axId val="137199616"/>
      </c:areaChart>
      <c:catAx>
        <c:axId val="137185536"/>
        <c:scaling>
          <c:orientation val="minMax"/>
        </c:scaling>
        <c:delete val="0"/>
        <c:axPos val="b"/>
        <c:majorTickMark val="out"/>
        <c:minorTickMark val="none"/>
        <c:tickLblPos val="nextTo"/>
        <c:crossAx val="137199616"/>
        <c:crosses val="autoZero"/>
        <c:auto val="1"/>
        <c:lblAlgn val="ctr"/>
        <c:lblOffset val="100"/>
        <c:noMultiLvlLbl val="0"/>
      </c:catAx>
      <c:valAx>
        <c:axId val="137199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7185536"/>
        <c:crosses val="autoZero"/>
        <c:crossBetween val="midCat"/>
      </c:valAx>
    </c:plotArea>
    <c:legend>
      <c:legendPos val="r"/>
      <c:legendEntry>
        <c:idx val="8"/>
        <c:delete val="1"/>
      </c:legendEntry>
      <c:layout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1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'punt 01'!$R$5:$R$13</c:f>
              <c:numCache>
                <c:formatCode>General</c:formatCode>
                <c:ptCount val="9"/>
                <c:pt idx="0">
                  <c:v>80</c:v>
                </c:pt>
                <c:pt idx="1">
                  <c:v>1</c:v>
                </c:pt>
                <c:pt idx="2">
                  <c:v>0</c:v>
                </c:pt>
                <c:pt idx="3">
                  <c:v>589</c:v>
                </c:pt>
                <c:pt idx="4">
                  <c:v>0</c:v>
                </c:pt>
                <c:pt idx="5">
                  <c:v>47</c:v>
                </c:pt>
                <c:pt idx="6">
                  <c:v>3333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('Meetgegevens harkmethode'!$AZ$212,'Meetgegevens harkmethode'!$AZ$217,'Meetgegevens harkmethode'!$AZ$218,'Meetgegevens harkmethode'!$AZ$219,'Meetgegevens harkmethode'!$AZ$221,'Meetgegevens harkmethode'!$AZ$222,'Meetgegevens harkmethode'!$AZ$223,'Meetgegevens harkmethode'!$AZ$224,'Meetgegevens harkmethode'!$AZ$224,'Meetgegevens harkmethode'!$AZ$227)</c:f>
              <c:numCache>
                <c:formatCode>General</c:formatCode>
                <c:ptCount val="10"/>
                <c:pt idx="0">
                  <c:v>60</c:v>
                </c:pt>
                <c:pt idx="1">
                  <c:v>535</c:v>
                </c:pt>
                <c:pt idx="2">
                  <c:v>189</c:v>
                </c:pt>
                <c:pt idx="3">
                  <c:v>1</c:v>
                </c:pt>
                <c:pt idx="4">
                  <c:v>1</c:v>
                </c:pt>
                <c:pt idx="5">
                  <c:v>445</c:v>
                </c:pt>
                <c:pt idx="6">
                  <c:v>459</c:v>
                </c:pt>
                <c:pt idx="7">
                  <c:v>0</c:v>
                </c:pt>
                <c:pt idx="8">
                  <c:v>0</c:v>
                </c:pt>
                <c:pt idx="9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959872"/>
        <c:axId val="114961408"/>
      </c:barChart>
      <c:catAx>
        <c:axId val="114959872"/>
        <c:scaling>
          <c:orientation val="minMax"/>
        </c:scaling>
        <c:delete val="0"/>
        <c:axPos val="b"/>
        <c:majorTickMark val="out"/>
        <c:minorTickMark val="none"/>
        <c:tickLblPos val="nextTo"/>
        <c:crossAx val="114961408"/>
        <c:crosses val="autoZero"/>
        <c:auto val="1"/>
        <c:lblAlgn val="ctr"/>
        <c:lblOffset val="100"/>
        <c:noMultiLvlLbl val="0"/>
      </c:catAx>
      <c:valAx>
        <c:axId val="114961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49598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('Meetgegevens harkmethode'!$AZ$235,'Meetgegevens harkmethode'!$AZ$236,'Meetgegevens harkmethode'!$AZ$240,'Meetgegevens harkmethode'!$AZ$241,'Meetgegevens harkmethode'!$AZ$245,'Meetgegevens harkmethode'!$AZ$246)</c:f>
              <c:numCache>
                <c:formatCode>General</c:formatCode>
                <c:ptCount val="6"/>
                <c:pt idx="0">
                  <c:v>118</c:v>
                </c:pt>
                <c:pt idx="1">
                  <c:v>70</c:v>
                </c:pt>
                <c:pt idx="2">
                  <c:v>208</c:v>
                </c:pt>
                <c:pt idx="3">
                  <c:v>549</c:v>
                </c:pt>
                <c:pt idx="4">
                  <c:v>205</c:v>
                </c:pt>
                <c:pt idx="5">
                  <c:v>385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981888"/>
        <c:axId val="114995968"/>
      </c:barChart>
      <c:catAx>
        <c:axId val="114981888"/>
        <c:scaling>
          <c:orientation val="minMax"/>
        </c:scaling>
        <c:delete val="0"/>
        <c:axPos val="b"/>
        <c:majorTickMark val="out"/>
        <c:minorTickMark val="none"/>
        <c:tickLblPos val="nextTo"/>
        <c:crossAx val="114995968"/>
        <c:crosses val="autoZero"/>
        <c:auto val="1"/>
        <c:lblAlgn val="ctr"/>
        <c:lblOffset val="100"/>
        <c:noMultiLvlLbl val="0"/>
      </c:catAx>
      <c:valAx>
        <c:axId val="114995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49818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('Meetgegevens harkmethode'!$AZ$143,'Meetgegevens harkmethode'!$AZ$145,'Meetgegevens harkmethode'!$AZ$148,'Meetgegevens harkmethode'!$AZ$149,'Meetgegevens harkmethode'!$AZ$152,'Meetgegevens harkmethode'!$AZ$153,'Meetgegevens harkmethode'!$AZ$154,'Meetgegevens harkmethode'!$AZ$159,'Meetgegevens harkmethode'!$AZ$159)</c:f>
              <c:numCache>
                <c:formatCode>General</c:formatCode>
                <c:ptCount val="9"/>
                <c:pt idx="0">
                  <c:v>102</c:v>
                </c:pt>
                <c:pt idx="1">
                  <c:v>1</c:v>
                </c:pt>
                <c:pt idx="2">
                  <c:v>82</c:v>
                </c:pt>
                <c:pt idx="3">
                  <c:v>80</c:v>
                </c:pt>
                <c:pt idx="4">
                  <c:v>1</c:v>
                </c:pt>
                <c:pt idx="5">
                  <c:v>242</c:v>
                </c:pt>
                <c:pt idx="6">
                  <c:v>454</c:v>
                </c:pt>
                <c:pt idx="7">
                  <c:v>40</c:v>
                </c:pt>
                <c:pt idx="8">
                  <c:v>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'Meetgegevens harkmethode'!$AZ$28:$AZ$44</c:f>
              <c:numCache>
                <c:formatCode>General</c:formatCode>
                <c:ptCount val="17"/>
                <c:pt idx="0">
                  <c:v>331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1756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32</c:v>
                </c:pt>
                <c:pt idx="11">
                  <c:v>2109</c:v>
                </c:pt>
                <c:pt idx="12">
                  <c:v>0</c:v>
                </c:pt>
                <c:pt idx="13">
                  <c:v>0</c:v>
                </c:pt>
                <c:pt idx="14">
                  <c:v>50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456256"/>
        <c:axId val="113457792"/>
      </c:barChart>
      <c:catAx>
        <c:axId val="113456256"/>
        <c:scaling>
          <c:orientation val="minMax"/>
        </c:scaling>
        <c:delete val="0"/>
        <c:axPos val="b"/>
        <c:majorTickMark val="out"/>
        <c:minorTickMark val="none"/>
        <c:tickLblPos val="nextTo"/>
        <c:crossAx val="113457792"/>
        <c:crosses val="autoZero"/>
        <c:auto val="1"/>
        <c:lblAlgn val="ctr"/>
        <c:lblOffset val="100"/>
        <c:noMultiLvlLbl val="0"/>
      </c:catAx>
      <c:valAx>
        <c:axId val="113457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34562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('Meetgegevens harkmethode'!$AZ$167,'Meetgegevens harkmethode'!$AZ$168,'Meetgegevens harkmethode'!$AZ$171,'Meetgegevens harkmethode'!$AZ$172,'Meetgegevens harkmethode'!$AZ$176,'Meetgegevens harkmethode'!$AZ$177)</c:f>
              <c:numCache>
                <c:formatCode>General</c:formatCode>
                <c:ptCount val="6"/>
                <c:pt idx="0">
                  <c:v>20</c:v>
                </c:pt>
                <c:pt idx="1">
                  <c:v>146</c:v>
                </c:pt>
                <c:pt idx="2">
                  <c:v>21</c:v>
                </c:pt>
                <c:pt idx="3">
                  <c:v>285</c:v>
                </c:pt>
                <c:pt idx="4">
                  <c:v>75</c:v>
                </c:pt>
                <c:pt idx="5">
                  <c:v>920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('Meetgegevens harkmethode'!$AZ$191,'Meetgegevens harkmethode'!$AZ$194,'Meetgegevens harkmethode'!$AZ$195,'Meetgegevens harkmethode'!$AZ$199,'Meetgegevens harkmethode'!$AZ$200)</c:f>
              <c:numCache>
                <c:formatCode>General</c:formatCode>
                <c:ptCount val="5"/>
                <c:pt idx="0">
                  <c:v>1035</c:v>
                </c:pt>
                <c:pt idx="1">
                  <c:v>418</c:v>
                </c:pt>
                <c:pt idx="2">
                  <c:v>65</c:v>
                </c:pt>
                <c:pt idx="3">
                  <c:v>95</c:v>
                </c:pt>
                <c:pt idx="4">
                  <c:v>4518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('Meetgegevens harkmethode'!$AZ$212,'Meetgegevens harkmethode'!$AZ$217,'Meetgegevens harkmethode'!$AZ$218,'Meetgegevens harkmethode'!$AZ$219,'Meetgegevens harkmethode'!$AZ$221,'Meetgegevens harkmethode'!$AZ$222,'Meetgegevens harkmethode'!$AZ$223,'Meetgegevens harkmethode'!$AZ$224,'Meetgegevens harkmethode'!$AZ$224,'Meetgegevens harkmethode'!$AZ$227)</c:f>
              <c:numCache>
                <c:formatCode>General</c:formatCode>
                <c:ptCount val="10"/>
                <c:pt idx="0">
                  <c:v>60</c:v>
                </c:pt>
                <c:pt idx="1">
                  <c:v>535</c:v>
                </c:pt>
                <c:pt idx="2">
                  <c:v>189</c:v>
                </c:pt>
                <c:pt idx="3">
                  <c:v>1</c:v>
                </c:pt>
                <c:pt idx="4">
                  <c:v>1</c:v>
                </c:pt>
                <c:pt idx="5">
                  <c:v>445</c:v>
                </c:pt>
                <c:pt idx="6">
                  <c:v>459</c:v>
                </c:pt>
                <c:pt idx="7">
                  <c:v>0</c:v>
                </c:pt>
                <c:pt idx="8">
                  <c:v>0</c:v>
                </c:pt>
                <c:pt idx="9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('Meetgegevens harkmethode'!$AZ$235,'Meetgegevens harkmethode'!$AZ$236,'Meetgegevens harkmethode'!$AZ$240,'Meetgegevens harkmethode'!$AZ$241,'Meetgegevens harkmethode'!$AZ$245,'Meetgegevens harkmethode'!$AZ$246)</c:f>
              <c:numCache>
                <c:formatCode>General</c:formatCode>
                <c:ptCount val="6"/>
                <c:pt idx="0">
                  <c:v>118</c:v>
                </c:pt>
                <c:pt idx="1">
                  <c:v>70</c:v>
                </c:pt>
                <c:pt idx="2">
                  <c:v>208</c:v>
                </c:pt>
                <c:pt idx="3">
                  <c:v>549</c:v>
                </c:pt>
                <c:pt idx="4">
                  <c:v>205</c:v>
                </c:pt>
                <c:pt idx="5">
                  <c:v>385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('Meetgegevens harkmethode'!$AZ$258,'Meetgegevens harkmethode'!$AZ$265,'Meetgegevens harkmethode'!$AZ$269,'Meetgegevens harkmethode'!$AZ$270)</c:f>
              <c:numCache>
                <c:formatCode>General</c:formatCode>
                <c:ptCount val="4"/>
                <c:pt idx="0">
                  <c:v>4</c:v>
                </c:pt>
                <c:pt idx="1">
                  <c:v>2</c:v>
                </c:pt>
                <c:pt idx="2">
                  <c:v>485</c:v>
                </c:pt>
                <c:pt idx="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536448"/>
        <c:axId val="116537984"/>
      </c:barChart>
      <c:catAx>
        <c:axId val="116536448"/>
        <c:scaling>
          <c:orientation val="minMax"/>
        </c:scaling>
        <c:delete val="0"/>
        <c:axPos val="b"/>
        <c:majorTickMark val="out"/>
        <c:minorTickMark val="none"/>
        <c:tickLblPos val="nextTo"/>
        <c:crossAx val="116537984"/>
        <c:crosses val="autoZero"/>
        <c:auto val="1"/>
        <c:lblAlgn val="ctr"/>
        <c:lblOffset val="100"/>
        <c:noMultiLvlLbl val="0"/>
      </c:catAx>
      <c:valAx>
        <c:axId val="116537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65364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('Meetgegevens harkmethode'!$AZ$258,'Meetgegevens harkmethode'!$AZ$265,'Meetgegevens harkmethode'!$AZ$269,'Meetgegevens harkmethode'!$AZ$270)</c:f>
              <c:numCache>
                <c:formatCode>General</c:formatCode>
                <c:ptCount val="4"/>
                <c:pt idx="0">
                  <c:v>4</c:v>
                </c:pt>
                <c:pt idx="1">
                  <c:v>2</c:v>
                </c:pt>
                <c:pt idx="2">
                  <c:v>485</c:v>
                </c:pt>
                <c:pt idx="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('Meetgegevens harkmethode'!$AZ$281,'Meetgegevens harkmethode'!$AZ$288,'Meetgegevens harkmethode'!$AZ$290,'Meetgegevens harkmethode'!$AZ$292:$AZ$293)</c:f>
              <c:numCache>
                <c:formatCode>General</c:formatCode>
                <c:ptCount val="5"/>
                <c:pt idx="0">
                  <c:v>15</c:v>
                </c:pt>
                <c:pt idx="1">
                  <c:v>1</c:v>
                </c:pt>
                <c:pt idx="2">
                  <c:v>1</c:v>
                </c:pt>
                <c:pt idx="3">
                  <c:v>395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581120"/>
        <c:axId val="116582656"/>
      </c:barChart>
      <c:catAx>
        <c:axId val="116581120"/>
        <c:scaling>
          <c:orientation val="minMax"/>
        </c:scaling>
        <c:delete val="0"/>
        <c:axPos val="b"/>
        <c:majorTickMark val="out"/>
        <c:minorTickMark val="none"/>
        <c:tickLblPos val="nextTo"/>
        <c:crossAx val="116582656"/>
        <c:crosses val="autoZero"/>
        <c:auto val="1"/>
        <c:lblAlgn val="ctr"/>
        <c:lblOffset val="100"/>
        <c:noMultiLvlLbl val="0"/>
      </c:catAx>
      <c:valAx>
        <c:axId val="116582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65811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('Meetgegevens harkmethode'!$AZ$304,'Meetgegevens harkmethode'!$AZ$311,'Meetgegevens harkmethode'!$AZ$313,'Meetgegevens harkmethode'!$AZ$315,'Meetgegevens harkmethode'!$AZ$317)</c:f>
              <c:numCache>
                <c:formatCode>General</c:formatCode>
                <c:ptCount val="5"/>
                <c:pt idx="0">
                  <c:v>125</c:v>
                </c:pt>
                <c:pt idx="1">
                  <c:v>2</c:v>
                </c:pt>
                <c:pt idx="2">
                  <c:v>1</c:v>
                </c:pt>
                <c:pt idx="3">
                  <c:v>95</c:v>
                </c:pt>
                <c:pt idx="4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615808"/>
        <c:axId val="116625792"/>
      </c:barChart>
      <c:catAx>
        <c:axId val="116615808"/>
        <c:scaling>
          <c:orientation val="minMax"/>
        </c:scaling>
        <c:delete val="0"/>
        <c:axPos val="b"/>
        <c:majorTickMark val="out"/>
        <c:minorTickMark val="none"/>
        <c:tickLblPos val="nextTo"/>
        <c:crossAx val="116625792"/>
        <c:crosses val="autoZero"/>
        <c:auto val="1"/>
        <c:lblAlgn val="ctr"/>
        <c:lblOffset val="100"/>
        <c:noMultiLvlLbl val="0"/>
      </c:catAx>
      <c:valAx>
        <c:axId val="116625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66158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('Meetgegevens harkmethode'!$AZ$327,'Meetgegevens harkmethode'!$AZ$332,'Meetgegevens harkmethode'!$AZ$333,'Meetgegevens harkmethode'!$AZ$337,'Meetgegevens harkmethode'!$AZ$338,'Meetgegevens harkmethode'!$AZ$340)</c:f>
              <c:numCache>
                <c:formatCode>General</c:formatCode>
                <c:ptCount val="6"/>
                <c:pt idx="0">
                  <c:v>2</c:v>
                </c:pt>
                <c:pt idx="1">
                  <c:v>5</c:v>
                </c:pt>
                <c:pt idx="2">
                  <c:v>155</c:v>
                </c:pt>
                <c:pt idx="3">
                  <c:v>10</c:v>
                </c:pt>
                <c:pt idx="4">
                  <c:v>338</c:v>
                </c:pt>
                <c:pt idx="5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637696"/>
        <c:axId val="116639232"/>
      </c:barChart>
      <c:catAx>
        <c:axId val="116637696"/>
        <c:scaling>
          <c:orientation val="minMax"/>
        </c:scaling>
        <c:delete val="0"/>
        <c:axPos val="b"/>
        <c:majorTickMark val="out"/>
        <c:minorTickMark val="none"/>
        <c:tickLblPos val="nextTo"/>
        <c:crossAx val="116639232"/>
        <c:crosses val="autoZero"/>
        <c:auto val="1"/>
        <c:lblAlgn val="ctr"/>
        <c:lblOffset val="100"/>
        <c:noMultiLvlLbl val="0"/>
      </c:catAx>
      <c:valAx>
        <c:axId val="116639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66376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('Meetgegevens harkmethode'!$AZ$350,'Meetgegevens harkmethode'!$AZ$351,'Meetgegevens harkmethode'!$AZ$355,'Meetgegevens harkmethode'!$AZ$356,'Meetgegevens harkmethode'!$AZ$361)</c:f>
              <c:numCache>
                <c:formatCode>General</c:formatCode>
                <c:ptCount val="5"/>
                <c:pt idx="0">
                  <c:v>13</c:v>
                </c:pt>
                <c:pt idx="1">
                  <c:v>98</c:v>
                </c:pt>
                <c:pt idx="2">
                  <c:v>71</c:v>
                </c:pt>
                <c:pt idx="3">
                  <c:v>470</c:v>
                </c:pt>
                <c:pt idx="4">
                  <c:v>354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795264"/>
        <c:axId val="116796800"/>
      </c:barChart>
      <c:catAx>
        <c:axId val="116795264"/>
        <c:scaling>
          <c:orientation val="minMax"/>
        </c:scaling>
        <c:delete val="0"/>
        <c:axPos val="b"/>
        <c:majorTickMark val="out"/>
        <c:minorTickMark val="none"/>
        <c:tickLblPos val="nextTo"/>
        <c:crossAx val="116796800"/>
        <c:crosses val="autoZero"/>
        <c:auto val="1"/>
        <c:lblAlgn val="ctr"/>
        <c:lblOffset val="100"/>
        <c:noMultiLvlLbl val="0"/>
      </c:catAx>
      <c:valAx>
        <c:axId val="1167968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67952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'Meetgegevens harkmethode'!$AZ$51:$AZ$67</c:f>
              <c:numCache>
                <c:formatCode>General</c:formatCode>
                <c:ptCount val="17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15</c:v>
                </c:pt>
                <c:pt idx="6">
                  <c:v>271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134</c:v>
                </c:pt>
                <c:pt idx="11">
                  <c:v>1642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52</c:v>
                </c:pt>
                <c:pt idx="1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486464"/>
        <c:axId val="113488256"/>
      </c:barChart>
      <c:catAx>
        <c:axId val="113486464"/>
        <c:scaling>
          <c:orientation val="minMax"/>
        </c:scaling>
        <c:delete val="0"/>
        <c:axPos val="b"/>
        <c:majorTickMark val="out"/>
        <c:minorTickMark val="none"/>
        <c:tickLblPos val="nextTo"/>
        <c:crossAx val="113488256"/>
        <c:crosses val="autoZero"/>
        <c:auto val="1"/>
        <c:lblAlgn val="ctr"/>
        <c:lblOffset val="100"/>
        <c:noMultiLvlLbl val="0"/>
      </c:catAx>
      <c:valAx>
        <c:axId val="1134882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34864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('Meetgegevens harkmethode'!$AZ$373,'Meetgegevens harkmethode'!$AZ$378,'Meetgegevens harkmethode'!$AZ$379,'Meetgegevens harkmethode'!$AZ$384)</c:f>
              <c:numCache>
                <c:formatCode>General</c:formatCode>
                <c:ptCount val="4"/>
                <c:pt idx="0">
                  <c:v>15</c:v>
                </c:pt>
                <c:pt idx="1">
                  <c:v>395</c:v>
                </c:pt>
                <c:pt idx="2">
                  <c:v>943</c:v>
                </c:pt>
                <c:pt idx="3">
                  <c:v>805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820992"/>
        <c:axId val="116847360"/>
      </c:barChart>
      <c:catAx>
        <c:axId val="116820992"/>
        <c:scaling>
          <c:orientation val="minMax"/>
        </c:scaling>
        <c:delete val="0"/>
        <c:axPos val="b"/>
        <c:majorTickMark val="out"/>
        <c:minorTickMark val="none"/>
        <c:tickLblPos val="nextTo"/>
        <c:crossAx val="116847360"/>
        <c:crosses val="autoZero"/>
        <c:auto val="1"/>
        <c:lblAlgn val="ctr"/>
        <c:lblOffset val="100"/>
        <c:noMultiLvlLbl val="0"/>
      </c:catAx>
      <c:valAx>
        <c:axId val="116847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68209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('Meetgegevens harkmethode'!$AZ$396,'Meetgegevens harkmethode'!$AZ$401,'Meetgegevens harkmethode'!$AZ$402,'Meetgegevens harkmethode'!$AZ$405,'Meetgegevens harkmethode'!$AZ$407)</c:f>
              <c:numCache>
                <c:formatCode>General</c:formatCode>
                <c:ptCount val="5"/>
                <c:pt idx="0">
                  <c:v>15</c:v>
                </c:pt>
                <c:pt idx="1">
                  <c:v>675</c:v>
                </c:pt>
                <c:pt idx="2">
                  <c:v>502</c:v>
                </c:pt>
                <c:pt idx="3">
                  <c:v>1</c:v>
                </c:pt>
                <c:pt idx="4">
                  <c:v>103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724864"/>
        <c:axId val="116726400"/>
      </c:barChart>
      <c:catAx>
        <c:axId val="116724864"/>
        <c:scaling>
          <c:orientation val="minMax"/>
        </c:scaling>
        <c:delete val="0"/>
        <c:axPos val="b"/>
        <c:majorTickMark val="out"/>
        <c:minorTickMark val="none"/>
        <c:tickLblPos val="nextTo"/>
        <c:crossAx val="116726400"/>
        <c:crosses val="autoZero"/>
        <c:auto val="1"/>
        <c:lblAlgn val="ctr"/>
        <c:lblOffset val="100"/>
        <c:noMultiLvlLbl val="0"/>
      </c:catAx>
      <c:valAx>
        <c:axId val="116726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67248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('Meetgegevens harkmethode'!$AZ$424,'Meetgegevens harkmethode'!$AZ$429,'Meetgegevens harkmethode'!$AZ$430)</c:f>
              <c:numCache>
                <c:formatCode>General</c:formatCode>
                <c:ptCount val="3"/>
                <c:pt idx="0">
                  <c:v>1</c:v>
                </c:pt>
                <c:pt idx="1">
                  <c:v>5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775168"/>
        <c:axId val="116781056"/>
      </c:barChart>
      <c:catAx>
        <c:axId val="116775168"/>
        <c:scaling>
          <c:orientation val="minMax"/>
        </c:scaling>
        <c:delete val="0"/>
        <c:axPos val="b"/>
        <c:majorTickMark val="out"/>
        <c:minorTickMark val="none"/>
        <c:tickLblPos val="nextTo"/>
        <c:crossAx val="116781056"/>
        <c:crosses val="autoZero"/>
        <c:auto val="1"/>
        <c:lblAlgn val="ctr"/>
        <c:lblOffset val="100"/>
        <c:noMultiLvlLbl val="0"/>
      </c:catAx>
      <c:valAx>
        <c:axId val="116781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67751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('Meetgegevens harkmethode'!$AZ$281,'Meetgegevens harkmethode'!$AZ$288,'Meetgegevens harkmethode'!$AZ$290,'Meetgegevens harkmethode'!$AZ$292:$AZ$293)</c:f>
              <c:numCache>
                <c:formatCode>General</c:formatCode>
                <c:ptCount val="5"/>
                <c:pt idx="0">
                  <c:v>15</c:v>
                </c:pt>
                <c:pt idx="1">
                  <c:v>1</c:v>
                </c:pt>
                <c:pt idx="2">
                  <c:v>1</c:v>
                </c:pt>
                <c:pt idx="3">
                  <c:v>395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('Meetgegevens harkmethode'!$AZ$304,'Meetgegevens harkmethode'!$AZ$311,'Meetgegevens harkmethode'!$AZ$313,'Meetgegevens harkmethode'!$AZ$315,'Meetgegevens harkmethode'!$AZ$317)</c:f>
              <c:numCache>
                <c:formatCode>General</c:formatCode>
                <c:ptCount val="5"/>
                <c:pt idx="0">
                  <c:v>125</c:v>
                </c:pt>
                <c:pt idx="1">
                  <c:v>2</c:v>
                </c:pt>
                <c:pt idx="2">
                  <c:v>1</c:v>
                </c:pt>
                <c:pt idx="3">
                  <c:v>95</c:v>
                </c:pt>
                <c:pt idx="4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('Meetgegevens harkmethode'!$AZ$327,'Meetgegevens harkmethode'!$AZ$332,'Meetgegevens harkmethode'!$AZ$333,'Meetgegevens harkmethode'!$AZ$337,'Meetgegevens harkmethode'!$AZ$338,'Meetgegevens harkmethode'!$AZ$340)</c:f>
              <c:numCache>
                <c:formatCode>General</c:formatCode>
                <c:ptCount val="6"/>
                <c:pt idx="0">
                  <c:v>2</c:v>
                </c:pt>
                <c:pt idx="1">
                  <c:v>5</c:v>
                </c:pt>
                <c:pt idx="2">
                  <c:v>155</c:v>
                </c:pt>
                <c:pt idx="3">
                  <c:v>10</c:v>
                </c:pt>
                <c:pt idx="4">
                  <c:v>338</c:v>
                </c:pt>
                <c:pt idx="5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('Meetgegevens harkmethode'!$AZ$350,'Meetgegevens harkmethode'!$AZ$351,'Meetgegevens harkmethode'!$AZ$355,'Meetgegevens harkmethode'!$AZ$356,'Meetgegevens harkmethode'!$AZ$361)</c:f>
              <c:numCache>
                <c:formatCode>General</c:formatCode>
                <c:ptCount val="5"/>
                <c:pt idx="0">
                  <c:v>13</c:v>
                </c:pt>
                <c:pt idx="1">
                  <c:v>98</c:v>
                </c:pt>
                <c:pt idx="2">
                  <c:v>71</c:v>
                </c:pt>
                <c:pt idx="3">
                  <c:v>470</c:v>
                </c:pt>
                <c:pt idx="4">
                  <c:v>354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('Meetgegevens harkmethode'!$AZ$373,'Meetgegevens harkmethode'!$AZ$378,'Meetgegevens harkmethode'!$AZ$379,'Meetgegevens harkmethode'!$AZ$384)</c:f>
              <c:numCache>
                <c:formatCode>General</c:formatCode>
                <c:ptCount val="4"/>
                <c:pt idx="0">
                  <c:v>15</c:v>
                </c:pt>
                <c:pt idx="1">
                  <c:v>395</c:v>
                </c:pt>
                <c:pt idx="2">
                  <c:v>943</c:v>
                </c:pt>
                <c:pt idx="3">
                  <c:v>805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('Meetgegevens harkmethode'!$AZ$396,'Meetgegevens harkmethode'!$AZ$401,'Meetgegevens harkmethode'!$AZ$402,'Meetgegevens harkmethode'!$AZ$405,'Meetgegevens harkmethode'!$AZ$407)</c:f>
              <c:numCache>
                <c:formatCode>General</c:formatCode>
                <c:ptCount val="5"/>
                <c:pt idx="0">
                  <c:v>15</c:v>
                </c:pt>
                <c:pt idx="1">
                  <c:v>675</c:v>
                </c:pt>
                <c:pt idx="2">
                  <c:v>502</c:v>
                </c:pt>
                <c:pt idx="3">
                  <c:v>1</c:v>
                </c:pt>
                <c:pt idx="4">
                  <c:v>103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('Meetgegevens harkmethode'!$AZ$424,'Meetgegevens harkmethode'!$AZ$429,'Meetgegevens harkmethode'!$AZ$430)</c:f>
              <c:numCache>
                <c:formatCode>General</c:formatCode>
                <c:ptCount val="3"/>
                <c:pt idx="0">
                  <c:v>1</c:v>
                </c:pt>
                <c:pt idx="1">
                  <c:v>5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('Meetgegevens harkmethode'!$AZ$5,'Meetgegevens harkmethode'!$AZ$6,'Meetgegevens harkmethode'!$AZ$10,'Meetgegevens harkmethode'!$AZ$12,'Meetgegevens harkmethode'!$AZ$14,'Meetgegevens harkmethode'!$AZ$15,'Meetgegevens harkmethode'!$AZ$16,'Meetgegevens harkmethode'!$AZ$18,'Meetgegevens harkmethode'!$AZ$19)</c:f>
              <c:numCache>
                <c:formatCode>General</c:formatCode>
                <c:ptCount val="9"/>
                <c:pt idx="0">
                  <c:v>80</c:v>
                </c:pt>
                <c:pt idx="1">
                  <c:v>1</c:v>
                </c:pt>
                <c:pt idx="2">
                  <c:v>194</c:v>
                </c:pt>
                <c:pt idx="3">
                  <c:v>1</c:v>
                </c:pt>
                <c:pt idx="4">
                  <c:v>1</c:v>
                </c:pt>
                <c:pt idx="5">
                  <c:v>40</c:v>
                </c:pt>
                <c:pt idx="6">
                  <c:v>594</c:v>
                </c:pt>
                <c:pt idx="7">
                  <c:v>1</c:v>
                </c:pt>
                <c:pt idx="8">
                  <c:v>360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('Meetgegevens harkmethode'!$AZ$447,'Meetgegevens harkmethode'!$AZ$448,'Meetgegevens harkmethode'!$AZ$453)</c:f>
              <c:numCache>
                <c:formatCode>General</c:formatCode>
                <c:ptCount val="3"/>
                <c:pt idx="0">
                  <c:v>70</c:v>
                </c:pt>
                <c:pt idx="1">
                  <c:v>16</c:v>
                </c:pt>
                <c:pt idx="2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849472"/>
        <c:axId val="113851008"/>
      </c:barChart>
      <c:catAx>
        <c:axId val="113849472"/>
        <c:scaling>
          <c:orientation val="minMax"/>
        </c:scaling>
        <c:delete val="0"/>
        <c:axPos val="b"/>
        <c:majorTickMark val="out"/>
        <c:minorTickMark val="none"/>
        <c:tickLblPos val="nextTo"/>
        <c:crossAx val="113851008"/>
        <c:crosses val="autoZero"/>
        <c:auto val="1"/>
        <c:lblAlgn val="ctr"/>
        <c:lblOffset val="100"/>
        <c:noMultiLvlLbl val="0"/>
      </c:catAx>
      <c:valAx>
        <c:axId val="113851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38494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('Meetgegevens harkmethode'!$AZ$447,'Meetgegevens harkmethode'!$AZ$448,'Meetgegevens harkmethode'!$AZ$453)</c:f>
              <c:numCache>
                <c:formatCode>General</c:formatCode>
                <c:ptCount val="3"/>
                <c:pt idx="0">
                  <c:v>70</c:v>
                </c:pt>
                <c:pt idx="1">
                  <c:v>16</c:v>
                </c:pt>
                <c:pt idx="2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('Meetgegevens harkmethode'!$AZ$465,'Meetgegevens harkmethode'!$AZ$470,'Meetgegevens harkmethode'!$AZ$471,'Meetgegevens harkmethode'!$AZ$475,'Meetgegevens harkmethode'!$AZ$476)</c:f>
              <c:numCache>
                <c:formatCode>General</c:formatCode>
                <c:ptCount val="5"/>
                <c:pt idx="0">
                  <c:v>11</c:v>
                </c:pt>
                <c:pt idx="1">
                  <c:v>134</c:v>
                </c:pt>
                <c:pt idx="2">
                  <c:v>25</c:v>
                </c:pt>
                <c:pt idx="3">
                  <c:v>43</c:v>
                </c:pt>
                <c:pt idx="4">
                  <c:v>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907200"/>
        <c:axId val="113908736"/>
      </c:barChart>
      <c:catAx>
        <c:axId val="113907200"/>
        <c:scaling>
          <c:orientation val="minMax"/>
        </c:scaling>
        <c:delete val="0"/>
        <c:axPos val="b"/>
        <c:majorTickMark val="out"/>
        <c:minorTickMark val="none"/>
        <c:tickLblPos val="nextTo"/>
        <c:crossAx val="113908736"/>
        <c:crosses val="autoZero"/>
        <c:auto val="1"/>
        <c:lblAlgn val="ctr"/>
        <c:lblOffset val="100"/>
        <c:noMultiLvlLbl val="0"/>
      </c:catAx>
      <c:valAx>
        <c:axId val="113908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39072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('Meetgegevens harkmethode'!$AZ$465,'Meetgegevens harkmethode'!$AZ$470,'Meetgegevens harkmethode'!$AZ$471,'Meetgegevens harkmethode'!$AZ$475,'Meetgegevens harkmethode'!$AZ$476)</c:f>
              <c:numCache>
                <c:formatCode>General</c:formatCode>
                <c:ptCount val="5"/>
                <c:pt idx="0">
                  <c:v>11</c:v>
                </c:pt>
                <c:pt idx="1">
                  <c:v>134</c:v>
                </c:pt>
                <c:pt idx="2">
                  <c:v>25</c:v>
                </c:pt>
                <c:pt idx="3">
                  <c:v>43</c:v>
                </c:pt>
                <c:pt idx="4">
                  <c:v>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('Meetgegevens harkmethode'!$AZ$488,'Meetgegevens harkmethode'!$AZ$493,'Meetgegevens harkmethode'!$AZ$494,'Meetgegevens harkmethode'!$AZ$498)</c:f>
              <c:numCache>
                <c:formatCode>General</c:formatCode>
                <c:ptCount val="4"/>
                <c:pt idx="0">
                  <c:v>2</c:v>
                </c:pt>
                <c:pt idx="1">
                  <c:v>418</c:v>
                </c:pt>
                <c:pt idx="2">
                  <c:v>10</c:v>
                </c:pt>
                <c:pt idx="3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507200"/>
        <c:axId val="117508736"/>
      </c:barChart>
      <c:catAx>
        <c:axId val="117507200"/>
        <c:scaling>
          <c:orientation val="minMax"/>
        </c:scaling>
        <c:delete val="0"/>
        <c:axPos val="b"/>
        <c:majorTickMark val="out"/>
        <c:minorTickMark val="none"/>
        <c:tickLblPos val="nextTo"/>
        <c:crossAx val="117508736"/>
        <c:crosses val="autoZero"/>
        <c:auto val="1"/>
        <c:lblAlgn val="ctr"/>
        <c:lblOffset val="100"/>
        <c:noMultiLvlLbl val="0"/>
      </c:catAx>
      <c:valAx>
        <c:axId val="117508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75072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('Meetgegevens harkmethode'!$AZ$488,'Meetgegevens harkmethode'!$AZ$493,'Meetgegevens harkmethode'!$AZ$494,'Meetgegevens harkmethode'!$AZ$498)</c:f>
              <c:numCache>
                <c:formatCode>General</c:formatCode>
                <c:ptCount val="4"/>
                <c:pt idx="0">
                  <c:v>2</c:v>
                </c:pt>
                <c:pt idx="1">
                  <c:v>418</c:v>
                </c:pt>
                <c:pt idx="2">
                  <c:v>10</c:v>
                </c:pt>
                <c:pt idx="3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('Meetgegevens harkmethode'!$AZ$511,'Meetgegevens harkmethode'!$AZ$516,'Meetgegevens harkmethode'!$AZ$518:$AZ$520)</c:f>
              <c:numCache>
                <c:formatCode>General</c:formatCode>
                <c:ptCount val="5"/>
                <c:pt idx="0">
                  <c:v>100</c:v>
                </c:pt>
                <c:pt idx="1">
                  <c:v>1115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560448"/>
        <c:axId val="117561984"/>
      </c:barChart>
      <c:catAx>
        <c:axId val="117560448"/>
        <c:scaling>
          <c:orientation val="minMax"/>
        </c:scaling>
        <c:delete val="0"/>
        <c:axPos val="b"/>
        <c:majorTickMark val="out"/>
        <c:minorTickMark val="none"/>
        <c:tickLblPos val="nextTo"/>
        <c:crossAx val="117561984"/>
        <c:crosses val="autoZero"/>
        <c:auto val="1"/>
        <c:lblAlgn val="ctr"/>
        <c:lblOffset val="100"/>
        <c:noMultiLvlLbl val="0"/>
      </c:catAx>
      <c:valAx>
        <c:axId val="117561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75604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('Meetgegevens harkmethode'!$AZ$511,'Meetgegevens harkmethode'!$AZ$516,'Meetgegevens harkmethode'!$AZ$518,'Meetgegevens harkmethode'!$AZ$520,'Meetgegevens harkmethode'!$AZ$521,'Meetgegevens harkmethode'!$AZ$522)</c:f>
              <c:numCache>
                <c:formatCode>General</c:formatCode>
                <c:ptCount val="6"/>
                <c:pt idx="0">
                  <c:v>100</c:v>
                </c:pt>
                <c:pt idx="1">
                  <c:v>1115</c:v>
                </c:pt>
                <c:pt idx="2">
                  <c:v>1</c:v>
                </c:pt>
                <c:pt idx="3">
                  <c:v>1</c:v>
                </c:pt>
                <c:pt idx="4">
                  <c:v>169</c:v>
                </c:pt>
                <c:pt idx="5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('Meetgegevens harkmethode'!$AZ$539,'Meetgegevens harkmethode'!$AZ$544,'Meetgegevens harkmethode'!$AZ$545)</c:f>
              <c:numCache>
                <c:formatCode>General</c:formatCode>
                <c:ptCount val="3"/>
                <c:pt idx="0">
                  <c:v>694</c:v>
                </c:pt>
                <c:pt idx="1">
                  <c:v>20</c:v>
                </c:pt>
                <c:pt idx="2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609216"/>
        <c:axId val="117610752"/>
      </c:barChart>
      <c:catAx>
        <c:axId val="117609216"/>
        <c:scaling>
          <c:orientation val="minMax"/>
        </c:scaling>
        <c:delete val="0"/>
        <c:axPos val="b"/>
        <c:majorTickMark val="out"/>
        <c:minorTickMark val="none"/>
        <c:tickLblPos val="nextTo"/>
        <c:crossAx val="117610752"/>
        <c:crosses val="autoZero"/>
        <c:auto val="1"/>
        <c:lblAlgn val="ctr"/>
        <c:lblOffset val="100"/>
        <c:noMultiLvlLbl val="0"/>
      </c:catAx>
      <c:valAx>
        <c:axId val="117610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76092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('Meetgegevens harkmethode'!$AZ$539,'Meetgegevens harkmethode'!$AZ$544,'Meetgegevens harkmethode'!$AZ$545)</c:f>
              <c:numCache>
                <c:formatCode>General</c:formatCode>
                <c:ptCount val="3"/>
                <c:pt idx="0">
                  <c:v>694</c:v>
                </c:pt>
                <c:pt idx="1">
                  <c:v>20</c:v>
                </c:pt>
                <c:pt idx="2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('Meetgegevens harkmethode'!$AZ$74,'Meetgegevens harkmethode'!$AZ$79,'Meetgegevens harkmethode'!$AZ$80,'Meetgegevens harkmethode'!$AZ$84,'Meetgegevens harkmethode'!$AZ$85,'Meetgegevens harkmethode'!$AZ$89,'Meetgegevens harkmethode'!$AZ$90)</c:f>
              <c:numCache>
                <c:formatCode>General</c:formatCode>
                <c:ptCount val="7"/>
                <c:pt idx="0">
                  <c:v>940</c:v>
                </c:pt>
                <c:pt idx="1">
                  <c:v>2190</c:v>
                </c:pt>
                <c:pt idx="2">
                  <c:v>37</c:v>
                </c:pt>
                <c:pt idx="3">
                  <c:v>48</c:v>
                </c:pt>
                <c:pt idx="4">
                  <c:v>4446</c:v>
                </c:pt>
                <c:pt idx="5">
                  <c:v>5</c:v>
                </c:pt>
                <c:pt idx="6">
                  <c:v>310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479488"/>
        <c:axId val="114481024"/>
      </c:barChart>
      <c:catAx>
        <c:axId val="114479488"/>
        <c:scaling>
          <c:orientation val="minMax"/>
        </c:scaling>
        <c:delete val="0"/>
        <c:axPos val="b"/>
        <c:majorTickMark val="out"/>
        <c:minorTickMark val="none"/>
        <c:tickLblPos val="nextTo"/>
        <c:crossAx val="114481024"/>
        <c:crosses val="autoZero"/>
        <c:auto val="1"/>
        <c:lblAlgn val="ctr"/>
        <c:lblOffset val="100"/>
        <c:noMultiLvlLbl val="0"/>
      </c:catAx>
      <c:valAx>
        <c:axId val="114481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44794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('Meetgegevens harkmethode'!$AZ$562,'Meetgegevens harkmethode'!$AZ$567,'Meetgegevens harkmethode'!$AZ$568)</c:f>
              <c:numCache>
                <c:formatCode>General</c:formatCode>
                <c:ptCount val="3"/>
                <c:pt idx="0">
                  <c:v>100</c:v>
                </c:pt>
                <c:pt idx="1">
                  <c:v>95</c:v>
                </c:pt>
                <c:pt idx="2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674752"/>
        <c:axId val="117676288"/>
      </c:barChart>
      <c:catAx>
        <c:axId val="117674752"/>
        <c:scaling>
          <c:orientation val="minMax"/>
        </c:scaling>
        <c:delete val="0"/>
        <c:axPos val="b"/>
        <c:majorTickMark val="out"/>
        <c:minorTickMark val="none"/>
        <c:tickLblPos val="nextTo"/>
        <c:crossAx val="117676288"/>
        <c:crosses val="autoZero"/>
        <c:auto val="1"/>
        <c:lblAlgn val="ctr"/>
        <c:lblOffset val="100"/>
        <c:noMultiLvlLbl val="0"/>
      </c:catAx>
      <c:valAx>
        <c:axId val="117676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76747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('Meetgegevens harkmethode'!$AZ$562,'Meetgegevens harkmethode'!$AZ$567,'Meetgegevens harkmethode'!$AZ$568)</c:f>
              <c:numCache>
                <c:formatCode>General</c:formatCode>
                <c:ptCount val="3"/>
                <c:pt idx="0">
                  <c:v>100</c:v>
                </c:pt>
                <c:pt idx="1">
                  <c:v>95</c:v>
                </c:pt>
                <c:pt idx="2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466" l="0.70000000000000062" r="0.70000000000000062" t="0.75000000000000466" header="0.30000000000000032" footer="0.30000000000000032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Harkgegevens!$R$5:$R$13</c:f>
              <c:numCache>
                <c:formatCode>General</c:formatCode>
                <c:ptCount val="9"/>
                <c:pt idx="0">
                  <c:v>80</c:v>
                </c:pt>
                <c:pt idx="1">
                  <c:v>1</c:v>
                </c:pt>
                <c:pt idx="2">
                  <c:v>0</c:v>
                </c:pt>
                <c:pt idx="3">
                  <c:v>589</c:v>
                </c:pt>
                <c:pt idx="4">
                  <c:v>0</c:v>
                </c:pt>
                <c:pt idx="5">
                  <c:v>47</c:v>
                </c:pt>
                <c:pt idx="6">
                  <c:v>3333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936064"/>
        <c:axId val="112937600"/>
      </c:barChart>
      <c:catAx>
        <c:axId val="112936064"/>
        <c:scaling>
          <c:orientation val="minMax"/>
        </c:scaling>
        <c:delete val="0"/>
        <c:axPos val="b"/>
        <c:majorTickMark val="out"/>
        <c:minorTickMark val="none"/>
        <c:tickLblPos val="nextTo"/>
        <c:crossAx val="112937600"/>
        <c:crosses val="autoZero"/>
        <c:auto val="1"/>
        <c:lblAlgn val="ctr"/>
        <c:lblOffset val="100"/>
        <c:noMultiLvlLbl val="0"/>
      </c:catAx>
      <c:valAx>
        <c:axId val="112937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9360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Harkgegevens!$R$20:$R$28</c:f>
              <c:numCache>
                <c:formatCode>General</c:formatCode>
                <c:ptCount val="9"/>
                <c:pt idx="0">
                  <c:v>374</c:v>
                </c:pt>
                <c:pt idx="1">
                  <c:v>0</c:v>
                </c:pt>
                <c:pt idx="2">
                  <c:v>0</c:v>
                </c:pt>
                <c:pt idx="3">
                  <c:v>2020</c:v>
                </c:pt>
                <c:pt idx="4">
                  <c:v>42</c:v>
                </c:pt>
                <c:pt idx="5">
                  <c:v>70</c:v>
                </c:pt>
                <c:pt idx="6">
                  <c:v>6147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962176"/>
        <c:axId val="112722304"/>
      </c:barChart>
      <c:catAx>
        <c:axId val="112962176"/>
        <c:scaling>
          <c:orientation val="minMax"/>
        </c:scaling>
        <c:delete val="0"/>
        <c:axPos val="b"/>
        <c:majorTickMark val="out"/>
        <c:minorTickMark val="none"/>
        <c:tickLblPos val="nextTo"/>
        <c:crossAx val="112722304"/>
        <c:crosses val="autoZero"/>
        <c:auto val="1"/>
        <c:lblAlgn val="ctr"/>
        <c:lblOffset val="100"/>
        <c:noMultiLvlLbl val="0"/>
      </c:catAx>
      <c:valAx>
        <c:axId val="112722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9621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Harkgegevens!$R$35:$R$43</c:f>
              <c:numCache>
                <c:formatCode>General</c:formatCode>
                <c:ptCount val="9"/>
                <c:pt idx="0">
                  <c:v>31</c:v>
                </c:pt>
                <c:pt idx="1">
                  <c:v>0</c:v>
                </c:pt>
                <c:pt idx="2">
                  <c:v>1</c:v>
                </c:pt>
                <c:pt idx="3">
                  <c:v>140</c:v>
                </c:pt>
                <c:pt idx="4">
                  <c:v>336</c:v>
                </c:pt>
                <c:pt idx="5">
                  <c:v>187</c:v>
                </c:pt>
                <c:pt idx="6">
                  <c:v>4885</c:v>
                </c:pt>
                <c:pt idx="7">
                  <c:v>272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738688"/>
        <c:axId val="112740224"/>
      </c:barChart>
      <c:catAx>
        <c:axId val="112738688"/>
        <c:scaling>
          <c:orientation val="minMax"/>
        </c:scaling>
        <c:delete val="0"/>
        <c:axPos val="b"/>
        <c:majorTickMark val="out"/>
        <c:minorTickMark val="none"/>
        <c:tickLblPos val="nextTo"/>
        <c:crossAx val="112740224"/>
        <c:crosses val="autoZero"/>
        <c:auto val="1"/>
        <c:lblAlgn val="ctr"/>
        <c:lblOffset val="100"/>
        <c:noMultiLvlLbl val="0"/>
      </c:catAx>
      <c:valAx>
        <c:axId val="112740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7386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Harkgegevens!$R$5:$R$13</c:f>
              <c:numCache>
                <c:formatCode>General</c:formatCode>
                <c:ptCount val="9"/>
                <c:pt idx="0">
                  <c:v>80</c:v>
                </c:pt>
                <c:pt idx="1">
                  <c:v>1</c:v>
                </c:pt>
                <c:pt idx="2">
                  <c:v>0</c:v>
                </c:pt>
                <c:pt idx="3">
                  <c:v>589</c:v>
                </c:pt>
                <c:pt idx="4">
                  <c:v>0</c:v>
                </c:pt>
                <c:pt idx="5">
                  <c:v>47</c:v>
                </c:pt>
                <c:pt idx="6">
                  <c:v>3333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Harkgegevens!$R$50:$R$58</c:f>
              <c:numCache>
                <c:formatCode>General</c:formatCode>
                <c:ptCount val="9"/>
                <c:pt idx="0">
                  <c:v>1560</c:v>
                </c:pt>
                <c:pt idx="1">
                  <c:v>17</c:v>
                </c:pt>
                <c:pt idx="2">
                  <c:v>0</c:v>
                </c:pt>
                <c:pt idx="3">
                  <c:v>3304</c:v>
                </c:pt>
                <c:pt idx="4">
                  <c:v>91</c:v>
                </c:pt>
                <c:pt idx="5">
                  <c:v>288</c:v>
                </c:pt>
                <c:pt idx="6">
                  <c:v>9864</c:v>
                </c:pt>
                <c:pt idx="7">
                  <c:v>5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165888"/>
        <c:axId val="118167424"/>
      </c:barChart>
      <c:catAx>
        <c:axId val="118165888"/>
        <c:scaling>
          <c:orientation val="minMax"/>
        </c:scaling>
        <c:delete val="0"/>
        <c:axPos val="b"/>
        <c:majorTickMark val="out"/>
        <c:minorTickMark val="none"/>
        <c:tickLblPos val="nextTo"/>
        <c:crossAx val="118167424"/>
        <c:crosses val="autoZero"/>
        <c:auto val="1"/>
        <c:lblAlgn val="ctr"/>
        <c:lblOffset val="100"/>
        <c:noMultiLvlLbl val="0"/>
      </c:catAx>
      <c:valAx>
        <c:axId val="118167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81658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Harkgegevens!$R$65:$R$73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9745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204288"/>
        <c:axId val="118205824"/>
      </c:barChart>
      <c:catAx>
        <c:axId val="118204288"/>
        <c:scaling>
          <c:orientation val="minMax"/>
        </c:scaling>
        <c:delete val="0"/>
        <c:axPos val="b"/>
        <c:majorTickMark val="out"/>
        <c:minorTickMark val="none"/>
        <c:tickLblPos val="nextTo"/>
        <c:crossAx val="118205824"/>
        <c:crosses val="autoZero"/>
        <c:auto val="1"/>
        <c:lblAlgn val="ctr"/>
        <c:lblOffset val="100"/>
        <c:noMultiLvlLbl val="0"/>
      </c:catAx>
      <c:valAx>
        <c:axId val="1182058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82042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Harkgegevens!$R$80:$R$88</c:f>
              <c:numCache>
                <c:formatCode>General</c:formatCode>
                <c:ptCount val="9"/>
                <c:pt idx="0">
                  <c:v>520</c:v>
                </c:pt>
                <c:pt idx="1">
                  <c:v>5</c:v>
                </c:pt>
                <c:pt idx="2">
                  <c:v>0</c:v>
                </c:pt>
                <c:pt idx="3">
                  <c:v>3270</c:v>
                </c:pt>
                <c:pt idx="4">
                  <c:v>882</c:v>
                </c:pt>
                <c:pt idx="5">
                  <c:v>992</c:v>
                </c:pt>
                <c:pt idx="6">
                  <c:v>3124</c:v>
                </c:pt>
                <c:pt idx="7">
                  <c:v>340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218112"/>
        <c:axId val="118236288"/>
      </c:barChart>
      <c:catAx>
        <c:axId val="118218112"/>
        <c:scaling>
          <c:orientation val="minMax"/>
        </c:scaling>
        <c:delete val="0"/>
        <c:axPos val="b"/>
        <c:majorTickMark val="out"/>
        <c:minorTickMark val="none"/>
        <c:tickLblPos val="nextTo"/>
        <c:crossAx val="118236288"/>
        <c:crosses val="autoZero"/>
        <c:auto val="1"/>
        <c:lblAlgn val="ctr"/>
        <c:lblOffset val="100"/>
        <c:noMultiLvlLbl val="0"/>
      </c:catAx>
      <c:valAx>
        <c:axId val="118236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82181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(Harkgegevens!$R$8,Harkgegevens!$R$23,Harkgegevens!$R$38,Harkgegevens!$R$53,Harkgegevens!$R$68,Harkgegevens!$R$83,Harkgegevens!$R$98,Harkgegevens!$R$98,Harkgegevens!$R$98,Harkgegevens!$R$113,Harkgegevens!$R$128,Harkgegevens!$R$143,Harkgegevens!$R$158)</c:f>
              <c:numCache>
                <c:formatCode>General</c:formatCode>
                <c:ptCount val="13"/>
                <c:pt idx="0">
                  <c:v>589</c:v>
                </c:pt>
                <c:pt idx="1">
                  <c:v>2020</c:v>
                </c:pt>
                <c:pt idx="2">
                  <c:v>140</c:v>
                </c:pt>
                <c:pt idx="3">
                  <c:v>3304</c:v>
                </c:pt>
                <c:pt idx="4">
                  <c:v>0</c:v>
                </c:pt>
                <c:pt idx="5">
                  <c:v>3270</c:v>
                </c:pt>
                <c:pt idx="6">
                  <c:v>119</c:v>
                </c:pt>
                <c:pt idx="7">
                  <c:v>119</c:v>
                </c:pt>
                <c:pt idx="8">
                  <c:v>119</c:v>
                </c:pt>
                <c:pt idx="9">
                  <c:v>25</c:v>
                </c:pt>
                <c:pt idx="10">
                  <c:v>558</c:v>
                </c:pt>
                <c:pt idx="11">
                  <c:v>1496</c:v>
                </c:pt>
                <c:pt idx="12">
                  <c:v>274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264960"/>
        <c:axId val="118266496"/>
      </c:barChart>
      <c:catAx>
        <c:axId val="118264960"/>
        <c:scaling>
          <c:orientation val="minMax"/>
        </c:scaling>
        <c:delete val="0"/>
        <c:axPos val="b"/>
        <c:majorTickMark val="out"/>
        <c:minorTickMark val="none"/>
        <c:tickLblPos val="nextTo"/>
        <c:crossAx val="118266496"/>
        <c:crosses val="autoZero"/>
        <c:auto val="1"/>
        <c:lblAlgn val="ctr"/>
        <c:lblOffset val="100"/>
        <c:noMultiLvlLbl val="0"/>
      </c:catAx>
      <c:valAx>
        <c:axId val="1182664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82649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'Meetgegevens harkmethode'!$AZ$108</c:f>
              <c:numCache>
                <c:formatCode>General</c:formatCode>
                <c:ptCount val="1"/>
                <c:pt idx="0">
                  <c:v>3075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104576"/>
        <c:axId val="114118656"/>
      </c:barChart>
      <c:catAx>
        <c:axId val="114104576"/>
        <c:scaling>
          <c:orientation val="minMax"/>
        </c:scaling>
        <c:delete val="0"/>
        <c:axPos val="b"/>
        <c:majorTickMark val="out"/>
        <c:minorTickMark val="none"/>
        <c:tickLblPos val="nextTo"/>
        <c:crossAx val="114118656"/>
        <c:crosses val="autoZero"/>
        <c:auto val="1"/>
        <c:lblAlgn val="ctr"/>
        <c:lblOffset val="100"/>
        <c:noMultiLvlLbl val="0"/>
      </c:catAx>
      <c:valAx>
        <c:axId val="114118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41045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Harkgegevens!$R$20:$R$28</c:f>
              <c:numCache>
                <c:formatCode>General</c:formatCode>
                <c:ptCount val="9"/>
                <c:pt idx="0">
                  <c:v>374</c:v>
                </c:pt>
                <c:pt idx="1">
                  <c:v>0</c:v>
                </c:pt>
                <c:pt idx="2">
                  <c:v>0</c:v>
                </c:pt>
                <c:pt idx="3">
                  <c:v>2020</c:v>
                </c:pt>
                <c:pt idx="4">
                  <c:v>42</c:v>
                </c:pt>
                <c:pt idx="5">
                  <c:v>70</c:v>
                </c:pt>
                <c:pt idx="6">
                  <c:v>6147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(Harkgegevens!$R$35,Harkgegevens!$R$37,Harkgegevens!$R$38:$R$39,Harkgegevens!$R$40:$R$41,Harkgegevens!$R$42)</c:f>
              <c:numCache>
                <c:formatCode>General</c:formatCode>
                <c:ptCount val="7"/>
                <c:pt idx="0">
                  <c:v>31</c:v>
                </c:pt>
                <c:pt idx="1">
                  <c:v>1</c:v>
                </c:pt>
                <c:pt idx="2">
                  <c:v>140</c:v>
                </c:pt>
                <c:pt idx="3">
                  <c:v>336</c:v>
                </c:pt>
                <c:pt idx="4">
                  <c:v>187</c:v>
                </c:pt>
                <c:pt idx="5">
                  <c:v>4885</c:v>
                </c:pt>
                <c:pt idx="6">
                  <c:v>272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9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val>
            <c:numRef>
              <c:f>Harkgegevens!$R$50:$R$58</c:f>
              <c:numCache>
                <c:formatCode>General</c:formatCode>
                <c:ptCount val="9"/>
                <c:pt idx="0">
                  <c:v>1560</c:v>
                </c:pt>
                <c:pt idx="1">
                  <c:v>17</c:v>
                </c:pt>
                <c:pt idx="2">
                  <c:v>0</c:v>
                </c:pt>
                <c:pt idx="3">
                  <c:v>3304</c:v>
                </c:pt>
                <c:pt idx="4">
                  <c:v>91</c:v>
                </c:pt>
                <c:pt idx="5">
                  <c:v>288</c:v>
                </c:pt>
                <c:pt idx="6">
                  <c:v>9864</c:v>
                </c:pt>
                <c:pt idx="7">
                  <c:v>5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6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rgbClr val="00B050"/>
                </a:solidFill>
              </a:ln>
            </c:spPr>
          </c:dPt>
          <c:dPt>
            <c:idx val="9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Lbls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Harkgegevens!$R$65:$R$73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9745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t"/>
      <c:legendEntry>
        <c:idx val="7"/>
        <c:txPr>
          <a:bodyPr/>
          <a:lstStyle/>
          <a:p>
            <a:pPr rtl="0">
              <a:defRPr/>
            </a:pPr>
            <a:endParaRPr lang="nl-NL"/>
          </a:p>
        </c:txPr>
      </c:legendEntry>
      <c:overlay val="0"/>
      <c:spPr>
        <a:solidFill>
          <a:schemeClr val="lt1"/>
        </a:solidFill>
        <a:ln w="25400" cap="flat" cmpd="sng" algn="ctr">
          <a:solidFill>
            <a:schemeClr val="accent5"/>
          </a:solidFill>
          <a:prstDash val="solid"/>
        </a:ln>
        <a:effectLst/>
      </c:spPr>
      <c:txPr>
        <a:bodyPr/>
        <a:lstStyle/>
        <a:p>
          <a:pPr rtl="0">
            <a:defRPr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val>
            <c:numRef>
              <c:f>Harkgegevens!$R$80:$R$88</c:f>
              <c:numCache>
                <c:formatCode>General</c:formatCode>
                <c:ptCount val="9"/>
                <c:pt idx="0">
                  <c:v>520</c:v>
                </c:pt>
                <c:pt idx="1">
                  <c:v>5</c:v>
                </c:pt>
                <c:pt idx="2">
                  <c:v>0</c:v>
                </c:pt>
                <c:pt idx="3">
                  <c:v>3270</c:v>
                </c:pt>
                <c:pt idx="4">
                  <c:v>882</c:v>
                </c:pt>
                <c:pt idx="5">
                  <c:v>992</c:v>
                </c:pt>
                <c:pt idx="6">
                  <c:v>3124</c:v>
                </c:pt>
                <c:pt idx="7">
                  <c:v>340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9573918942235444"/>
          <c:y val="0.29834004123583563"/>
          <c:w val="0.18950465603152014"/>
          <c:h val="0.61349658834636156"/>
        </c:manualLayout>
      </c:layout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Harkgegevens!$R$95:$R$103</c:f>
              <c:numCache>
                <c:formatCode>General</c:formatCode>
                <c:ptCount val="9"/>
                <c:pt idx="0">
                  <c:v>102</c:v>
                </c:pt>
                <c:pt idx="1">
                  <c:v>0</c:v>
                </c:pt>
                <c:pt idx="2">
                  <c:v>2</c:v>
                </c:pt>
                <c:pt idx="3">
                  <c:v>119</c:v>
                </c:pt>
                <c:pt idx="4">
                  <c:v>125</c:v>
                </c:pt>
                <c:pt idx="5">
                  <c:v>299</c:v>
                </c:pt>
                <c:pt idx="6">
                  <c:v>3154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977472"/>
        <c:axId val="117979008"/>
      </c:barChart>
      <c:catAx>
        <c:axId val="117977472"/>
        <c:scaling>
          <c:orientation val="minMax"/>
        </c:scaling>
        <c:delete val="0"/>
        <c:axPos val="b"/>
        <c:majorTickMark val="out"/>
        <c:minorTickMark val="none"/>
        <c:tickLblPos val="nextTo"/>
        <c:crossAx val="117979008"/>
        <c:crosses val="autoZero"/>
        <c:auto val="1"/>
        <c:lblAlgn val="ctr"/>
        <c:lblOffset val="100"/>
        <c:noMultiLvlLbl val="0"/>
      </c:catAx>
      <c:valAx>
        <c:axId val="117979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79774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Harkgegevens!$R$110:$R$118</c:f>
              <c:numCache>
                <c:formatCode>General</c:formatCode>
                <c:ptCount val="9"/>
                <c:pt idx="0">
                  <c:v>0</c:v>
                </c:pt>
                <c:pt idx="1">
                  <c:v>27</c:v>
                </c:pt>
                <c:pt idx="2">
                  <c:v>218</c:v>
                </c:pt>
                <c:pt idx="3">
                  <c:v>25</c:v>
                </c:pt>
                <c:pt idx="4">
                  <c:v>303</c:v>
                </c:pt>
                <c:pt idx="5">
                  <c:v>100</c:v>
                </c:pt>
                <c:pt idx="6">
                  <c:v>3363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995392"/>
        <c:axId val="117996928"/>
      </c:barChart>
      <c:catAx>
        <c:axId val="117995392"/>
        <c:scaling>
          <c:orientation val="minMax"/>
        </c:scaling>
        <c:delete val="0"/>
        <c:axPos val="b"/>
        <c:majorTickMark val="out"/>
        <c:minorTickMark val="none"/>
        <c:tickLblPos val="nextTo"/>
        <c:crossAx val="117996928"/>
        <c:crosses val="autoZero"/>
        <c:auto val="1"/>
        <c:lblAlgn val="ctr"/>
        <c:lblOffset val="100"/>
        <c:noMultiLvlLbl val="0"/>
      </c:catAx>
      <c:valAx>
        <c:axId val="1179969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79953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Harkgegevens!$R$125:$R$133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1035</c:v>
                </c:pt>
                <c:pt idx="3">
                  <c:v>558</c:v>
                </c:pt>
                <c:pt idx="4">
                  <c:v>65</c:v>
                </c:pt>
                <c:pt idx="5">
                  <c:v>1688</c:v>
                </c:pt>
                <c:pt idx="6">
                  <c:v>9336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361472"/>
        <c:axId val="118379648"/>
      </c:barChart>
      <c:catAx>
        <c:axId val="118361472"/>
        <c:scaling>
          <c:orientation val="minMax"/>
        </c:scaling>
        <c:delete val="0"/>
        <c:axPos val="b"/>
        <c:majorTickMark val="out"/>
        <c:minorTickMark val="none"/>
        <c:tickLblPos val="nextTo"/>
        <c:crossAx val="118379648"/>
        <c:crosses val="autoZero"/>
        <c:auto val="1"/>
        <c:lblAlgn val="ctr"/>
        <c:lblOffset val="100"/>
        <c:noMultiLvlLbl val="0"/>
      </c:catAx>
      <c:valAx>
        <c:axId val="118379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83614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Harkgegevens!$R$140:$R$148</c:f>
              <c:numCache>
                <c:formatCode>General</c:formatCode>
                <c:ptCount val="9"/>
                <c:pt idx="0">
                  <c:v>102</c:v>
                </c:pt>
                <c:pt idx="1">
                  <c:v>0</c:v>
                </c:pt>
                <c:pt idx="2">
                  <c:v>0</c:v>
                </c:pt>
                <c:pt idx="3">
                  <c:v>1496</c:v>
                </c:pt>
                <c:pt idx="4">
                  <c:v>814</c:v>
                </c:pt>
                <c:pt idx="5">
                  <c:v>515</c:v>
                </c:pt>
                <c:pt idx="6">
                  <c:v>3102</c:v>
                </c:pt>
                <c:pt idx="7">
                  <c:v>20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400128"/>
        <c:axId val="118401664"/>
      </c:barChart>
      <c:catAx>
        <c:axId val="118400128"/>
        <c:scaling>
          <c:orientation val="minMax"/>
        </c:scaling>
        <c:delete val="0"/>
        <c:axPos val="b"/>
        <c:majorTickMark val="out"/>
        <c:minorTickMark val="none"/>
        <c:tickLblPos val="nextTo"/>
        <c:crossAx val="118401664"/>
        <c:crosses val="autoZero"/>
        <c:auto val="1"/>
        <c:lblAlgn val="ctr"/>
        <c:lblOffset val="100"/>
        <c:noMultiLvlLbl val="0"/>
      </c:catAx>
      <c:valAx>
        <c:axId val="118401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84001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Harkgegevens!$R$155:$R$163</c:f>
              <c:numCache>
                <c:formatCode>General</c:formatCode>
                <c:ptCount val="9"/>
                <c:pt idx="0">
                  <c:v>118</c:v>
                </c:pt>
                <c:pt idx="1">
                  <c:v>72</c:v>
                </c:pt>
                <c:pt idx="2">
                  <c:v>0</c:v>
                </c:pt>
                <c:pt idx="3">
                  <c:v>274</c:v>
                </c:pt>
                <c:pt idx="4">
                  <c:v>906</c:v>
                </c:pt>
                <c:pt idx="5">
                  <c:v>352</c:v>
                </c:pt>
                <c:pt idx="6">
                  <c:v>5082</c:v>
                </c:pt>
                <c:pt idx="7">
                  <c:v>6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418048"/>
        <c:axId val="118436224"/>
      </c:barChart>
      <c:catAx>
        <c:axId val="118418048"/>
        <c:scaling>
          <c:orientation val="minMax"/>
        </c:scaling>
        <c:delete val="0"/>
        <c:axPos val="b"/>
        <c:majorTickMark val="out"/>
        <c:minorTickMark val="none"/>
        <c:tickLblPos val="nextTo"/>
        <c:crossAx val="118436224"/>
        <c:crosses val="autoZero"/>
        <c:auto val="1"/>
        <c:lblAlgn val="ctr"/>
        <c:lblOffset val="100"/>
        <c:noMultiLvlLbl val="0"/>
      </c:catAx>
      <c:valAx>
        <c:axId val="118436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84180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('Meetgegevens harkmethode'!$AZ$120:$AZ$121,'Meetgegevens harkmethode'!$AZ$125:$AZ$126,'Meetgegevens harkmethode'!$AZ$130:$AZ$132)</c:f>
              <c:numCache>
                <c:formatCode>General</c:formatCode>
                <c:ptCount val="7"/>
                <c:pt idx="0">
                  <c:v>355</c:v>
                </c:pt>
                <c:pt idx="1">
                  <c:v>5</c:v>
                </c:pt>
                <c:pt idx="2">
                  <c:v>531</c:v>
                </c:pt>
                <c:pt idx="3">
                  <c:v>525</c:v>
                </c:pt>
                <c:pt idx="4">
                  <c:v>585</c:v>
                </c:pt>
                <c:pt idx="5">
                  <c:v>587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139136"/>
        <c:axId val="114140672"/>
      </c:barChart>
      <c:catAx>
        <c:axId val="114139136"/>
        <c:scaling>
          <c:orientation val="minMax"/>
        </c:scaling>
        <c:delete val="0"/>
        <c:axPos val="b"/>
        <c:majorTickMark val="out"/>
        <c:minorTickMark val="none"/>
        <c:tickLblPos val="nextTo"/>
        <c:crossAx val="114140672"/>
        <c:crosses val="autoZero"/>
        <c:auto val="1"/>
        <c:lblAlgn val="ctr"/>
        <c:lblOffset val="100"/>
        <c:noMultiLvlLbl val="0"/>
      </c:catAx>
      <c:valAx>
        <c:axId val="114140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41391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Harkgegevens!$R$95:$R$103</c:f>
              <c:numCache>
                <c:formatCode>General</c:formatCode>
                <c:ptCount val="9"/>
                <c:pt idx="0">
                  <c:v>102</c:v>
                </c:pt>
                <c:pt idx="1">
                  <c:v>0</c:v>
                </c:pt>
                <c:pt idx="2">
                  <c:v>2</c:v>
                </c:pt>
                <c:pt idx="3">
                  <c:v>119</c:v>
                </c:pt>
                <c:pt idx="4">
                  <c:v>125</c:v>
                </c:pt>
                <c:pt idx="5">
                  <c:v>299</c:v>
                </c:pt>
                <c:pt idx="6">
                  <c:v>3154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(Harkgegevens!$R$111,Harkgegevens!$R$112,Harkgegevens!$R$113,Harkgegevens!$R$114,Harkgegevens!$R$115,Harkgegevens!$R$116)</c:f>
              <c:numCache>
                <c:formatCode>General</c:formatCode>
                <c:ptCount val="6"/>
                <c:pt idx="0">
                  <c:v>27</c:v>
                </c:pt>
                <c:pt idx="1">
                  <c:v>218</c:v>
                </c:pt>
                <c:pt idx="2">
                  <c:v>25</c:v>
                </c:pt>
                <c:pt idx="3">
                  <c:v>303</c:v>
                </c:pt>
                <c:pt idx="4">
                  <c:v>100</c:v>
                </c:pt>
                <c:pt idx="5">
                  <c:v>3363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(Harkgegevens!$R$127,Harkgegevens!$R$128,Harkgegevens!$R$129,Harkgegevens!$R$130,Harkgegevens!$R$131)</c:f>
              <c:numCache>
                <c:formatCode>General</c:formatCode>
                <c:ptCount val="5"/>
                <c:pt idx="0">
                  <c:v>1035</c:v>
                </c:pt>
                <c:pt idx="1">
                  <c:v>558</c:v>
                </c:pt>
                <c:pt idx="2">
                  <c:v>65</c:v>
                </c:pt>
                <c:pt idx="3">
                  <c:v>1688</c:v>
                </c:pt>
                <c:pt idx="4">
                  <c:v>9336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Harkgegevens!$R$140:$R$148</c:f>
              <c:numCache>
                <c:formatCode>General</c:formatCode>
                <c:ptCount val="9"/>
                <c:pt idx="0">
                  <c:v>102</c:v>
                </c:pt>
                <c:pt idx="1">
                  <c:v>0</c:v>
                </c:pt>
                <c:pt idx="2">
                  <c:v>0</c:v>
                </c:pt>
                <c:pt idx="3">
                  <c:v>1496</c:v>
                </c:pt>
                <c:pt idx="4">
                  <c:v>814</c:v>
                </c:pt>
                <c:pt idx="5">
                  <c:v>515</c:v>
                </c:pt>
                <c:pt idx="6">
                  <c:v>3102</c:v>
                </c:pt>
                <c:pt idx="7">
                  <c:v>20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(Harkgegevens!$R$155,Harkgegevens!$R$156,Harkgegevens!$R$158,Harkgegevens!$R$159,Harkgegevens!$R$160,Harkgegevens!$R$161)</c:f>
              <c:numCache>
                <c:formatCode>General</c:formatCode>
                <c:ptCount val="6"/>
                <c:pt idx="0">
                  <c:v>118</c:v>
                </c:pt>
                <c:pt idx="1">
                  <c:v>72</c:v>
                </c:pt>
                <c:pt idx="2">
                  <c:v>274</c:v>
                </c:pt>
                <c:pt idx="3">
                  <c:v>906</c:v>
                </c:pt>
                <c:pt idx="4">
                  <c:v>352</c:v>
                </c:pt>
                <c:pt idx="5">
                  <c:v>5082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Harkgegevens!$R$170:$R$178</c:f>
              <c:numCache>
                <c:formatCode>General</c:formatCode>
                <c:ptCount val="9"/>
                <c:pt idx="0">
                  <c:v>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1933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7632128"/>
        <c:axId val="127633664"/>
      </c:barChart>
      <c:catAx>
        <c:axId val="127632128"/>
        <c:scaling>
          <c:orientation val="minMax"/>
        </c:scaling>
        <c:delete val="0"/>
        <c:axPos val="b"/>
        <c:majorTickMark val="out"/>
        <c:minorTickMark val="none"/>
        <c:tickLblPos val="nextTo"/>
        <c:crossAx val="127633664"/>
        <c:crosses val="autoZero"/>
        <c:auto val="1"/>
        <c:lblAlgn val="ctr"/>
        <c:lblOffset val="100"/>
        <c:noMultiLvlLbl val="0"/>
      </c:catAx>
      <c:valAx>
        <c:axId val="127633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76321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Harkgegevens!$R$170:$R$178</c:f>
              <c:numCache>
                <c:formatCode>General</c:formatCode>
                <c:ptCount val="9"/>
                <c:pt idx="0">
                  <c:v>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1933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Harkgegevens!$R$185:$R$193</c:f>
              <c:numCache>
                <c:formatCode>General</c:formatCode>
                <c:ptCount val="9"/>
                <c:pt idx="0">
                  <c:v>15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2215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7967616"/>
        <c:axId val="127969152"/>
      </c:barChart>
      <c:catAx>
        <c:axId val="127967616"/>
        <c:scaling>
          <c:orientation val="minMax"/>
        </c:scaling>
        <c:delete val="0"/>
        <c:axPos val="b"/>
        <c:majorTickMark val="out"/>
        <c:minorTickMark val="none"/>
        <c:tickLblPos val="nextTo"/>
        <c:crossAx val="127969152"/>
        <c:crosses val="autoZero"/>
        <c:auto val="1"/>
        <c:lblAlgn val="ctr"/>
        <c:lblOffset val="100"/>
        <c:noMultiLvlLbl val="0"/>
      </c:catAx>
      <c:valAx>
        <c:axId val="127969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79676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Harkgegevens!$R$200:$R$208</c:f>
              <c:numCache>
                <c:formatCode>General</c:formatCode>
                <c:ptCount val="9"/>
                <c:pt idx="0">
                  <c:v>125</c:v>
                </c:pt>
                <c:pt idx="1">
                  <c:v>5</c:v>
                </c:pt>
                <c:pt idx="2">
                  <c:v>0</c:v>
                </c:pt>
                <c:pt idx="3">
                  <c:v>0</c:v>
                </c:pt>
                <c:pt idx="4">
                  <c:v>40</c:v>
                </c:pt>
                <c:pt idx="5">
                  <c:v>0</c:v>
                </c:pt>
                <c:pt idx="6">
                  <c:v>1965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7989632"/>
        <c:axId val="127991168"/>
      </c:barChart>
      <c:catAx>
        <c:axId val="127989632"/>
        <c:scaling>
          <c:orientation val="minMax"/>
        </c:scaling>
        <c:delete val="0"/>
        <c:axPos val="b"/>
        <c:majorTickMark val="out"/>
        <c:minorTickMark val="none"/>
        <c:tickLblPos val="nextTo"/>
        <c:crossAx val="127991168"/>
        <c:crosses val="autoZero"/>
        <c:auto val="1"/>
        <c:lblAlgn val="ctr"/>
        <c:lblOffset val="100"/>
        <c:noMultiLvlLbl val="0"/>
      </c:catAx>
      <c:valAx>
        <c:axId val="127991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79896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Harkgegevens!$R$215:$R$223</c:f>
              <c:numCache>
                <c:formatCode>General</c:formatCode>
                <c:ptCount val="9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5</c:v>
                </c:pt>
                <c:pt idx="4">
                  <c:v>440</c:v>
                </c:pt>
                <c:pt idx="5">
                  <c:v>10</c:v>
                </c:pt>
                <c:pt idx="6">
                  <c:v>1800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011648"/>
        <c:axId val="128029824"/>
      </c:barChart>
      <c:catAx>
        <c:axId val="128011648"/>
        <c:scaling>
          <c:orientation val="minMax"/>
        </c:scaling>
        <c:delete val="0"/>
        <c:axPos val="b"/>
        <c:majorTickMark val="out"/>
        <c:minorTickMark val="none"/>
        <c:tickLblPos val="nextTo"/>
        <c:crossAx val="128029824"/>
        <c:crosses val="autoZero"/>
        <c:auto val="1"/>
        <c:lblAlgn val="ctr"/>
        <c:lblOffset val="100"/>
        <c:noMultiLvlLbl val="0"/>
      </c:catAx>
      <c:valAx>
        <c:axId val="1280298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80116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('Meetgegevens harkmethode'!$AZ$10,'Meetgegevens harkmethode'!$AZ$33,'Meetgegevens harkmethode'!$AZ$56,'Meetgegevens harkmethode'!$AZ$79,'Meetgegevens harkmethode'!$AZ$102,'Meetgegevens harkmethode'!$AZ$125,'Meetgegevens harkmethode'!$AZ$148,'Meetgegevens harkmethode'!$AZ$148,'Meetgegevens harkmethode'!$AZ$148,'Meetgegevens harkmethode'!$AZ$171,'Meetgegevens harkmethode'!$AZ$194,'Meetgegevens harkmethode'!$AZ$217,'Meetgegevens harkmethode'!$AZ$240)</c:f>
              <c:numCache>
                <c:formatCode>General</c:formatCode>
                <c:ptCount val="13"/>
                <c:pt idx="0">
                  <c:v>194</c:v>
                </c:pt>
                <c:pt idx="1">
                  <c:v>1756</c:v>
                </c:pt>
                <c:pt idx="2">
                  <c:v>15</c:v>
                </c:pt>
                <c:pt idx="3">
                  <c:v>2190</c:v>
                </c:pt>
                <c:pt idx="4">
                  <c:v>0</c:v>
                </c:pt>
                <c:pt idx="5">
                  <c:v>531</c:v>
                </c:pt>
                <c:pt idx="6">
                  <c:v>82</c:v>
                </c:pt>
                <c:pt idx="7">
                  <c:v>82</c:v>
                </c:pt>
                <c:pt idx="8">
                  <c:v>82</c:v>
                </c:pt>
                <c:pt idx="9">
                  <c:v>21</c:v>
                </c:pt>
                <c:pt idx="10">
                  <c:v>418</c:v>
                </c:pt>
                <c:pt idx="11">
                  <c:v>535</c:v>
                </c:pt>
                <c:pt idx="12">
                  <c:v>208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501120"/>
        <c:axId val="114502656"/>
      </c:barChart>
      <c:catAx>
        <c:axId val="114501120"/>
        <c:scaling>
          <c:orientation val="minMax"/>
        </c:scaling>
        <c:delete val="0"/>
        <c:axPos val="b"/>
        <c:majorTickMark val="out"/>
        <c:minorTickMark val="none"/>
        <c:tickLblPos val="nextTo"/>
        <c:crossAx val="114502656"/>
        <c:crosses val="autoZero"/>
        <c:auto val="1"/>
        <c:lblAlgn val="ctr"/>
        <c:lblOffset val="100"/>
        <c:noMultiLvlLbl val="0"/>
      </c:catAx>
      <c:valAx>
        <c:axId val="114502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45011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Harkgegevens!$R$230:$R$238</c:f>
              <c:numCache>
                <c:formatCode>General</c:formatCode>
                <c:ptCount val="9"/>
                <c:pt idx="0">
                  <c:v>13</c:v>
                </c:pt>
                <c:pt idx="1">
                  <c:v>98</c:v>
                </c:pt>
                <c:pt idx="2">
                  <c:v>0</c:v>
                </c:pt>
                <c:pt idx="3">
                  <c:v>696</c:v>
                </c:pt>
                <c:pt idx="4">
                  <c:v>1405</c:v>
                </c:pt>
                <c:pt idx="5">
                  <c:v>20</c:v>
                </c:pt>
                <c:pt idx="6">
                  <c:v>3021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373312"/>
        <c:axId val="129374848"/>
      </c:barChart>
      <c:catAx>
        <c:axId val="129373312"/>
        <c:scaling>
          <c:orientation val="minMax"/>
        </c:scaling>
        <c:delete val="0"/>
        <c:axPos val="b"/>
        <c:majorTickMark val="out"/>
        <c:minorTickMark val="none"/>
        <c:tickLblPos val="nextTo"/>
        <c:crossAx val="129374848"/>
        <c:crosses val="autoZero"/>
        <c:auto val="1"/>
        <c:lblAlgn val="ctr"/>
        <c:lblOffset val="100"/>
        <c:noMultiLvlLbl val="0"/>
      </c:catAx>
      <c:valAx>
        <c:axId val="129374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93733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Harkgegevens!$R$245:$R$253</c:f>
              <c:numCache>
                <c:formatCode>General</c:formatCode>
                <c:ptCount val="9"/>
                <c:pt idx="0">
                  <c:v>15</c:v>
                </c:pt>
                <c:pt idx="1">
                  <c:v>31</c:v>
                </c:pt>
                <c:pt idx="2">
                  <c:v>0</c:v>
                </c:pt>
                <c:pt idx="3">
                  <c:v>952</c:v>
                </c:pt>
                <c:pt idx="4">
                  <c:v>2040</c:v>
                </c:pt>
                <c:pt idx="5">
                  <c:v>725</c:v>
                </c:pt>
                <c:pt idx="6">
                  <c:v>2410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391232"/>
        <c:axId val="129401216"/>
      </c:barChart>
      <c:catAx>
        <c:axId val="129391232"/>
        <c:scaling>
          <c:orientation val="minMax"/>
        </c:scaling>
        <c:delete val="0"/>
        <c:axPos val="b"/>
        <c:majorTickMark val="out"/>
        <c:minorTickMark val="none"/>
        <c:tickLblPos val="nextTo"/>
        <c:crossAx val="129401216"/>
        <c:crosses val="autoZero"/>
        <c:auto val="1"/>
        <c:lblAlgn val="ctr"/>
        <c:lblOffset val="100"/>
        <c:noMultiLvlLbl val="0"/>
      </c:catAx>
      <c:valAx>
        <c:axId val="129401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93912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Harkgegevens!$R$260:$R$268</c:f>
              <c:numCache>
                <c:formatCode>General</c:formatCode>
                <c:ptCount val="9"/>
                <c:pt idx="0">
                  <c:v>15</c:v>
                </c:pt>
                <c:pt idx="1">
                  <c:v>0</c:v>
                </c:pt>
                <c:pt idx="2">
                  <c:v>0</c:v>
                </c:pt>
                <c:pt idx="3">
                  <c:v>946</c:v>
                </c:pt>
                <c:pt idx="4">
                  <c:v>1303</c:v>
                </c:pt>
                <c:pt idx="5">
                  <c:v>60</c:v>
                </c:pt>
                <c:pt idx="6">
                  <c:v>960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425792"/>
        <c:axId val="129427328"/>
      </c:barChart>
      <c:catAx>
        <c:axId val="129425792"/>
        <c:scaling>
          <c:orientation val="minMax"/>
        </c:scaling>
        <c:delete val="0"/>
        <c:axPos val="b"/>
        <c:majorTickMark val="out"/>
        <c:minorTickMark val="none"/>
        <c:tickLblPos val="nextTo"/>
        <c:crossAx val="129427328"/>
        <c:crosses val="autoZero"/>
        <c:auto val="1"/>
        <c:lblAlgn val="ctr"/>
        <c:lblOffset val="100"/>
        <c:noMultiLvlLbl val="0"/>
      </c:catAx>
      <c:valAx>
        <c:axId val="129427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94257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Harkgegevens!$R$275:$R$283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5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513344"/>
        <c:axId val="129514880"/>
      </c:barChart>
      <c:catAx>
        <c:axId val="129513344"/>
        <c:scaling>
          <c:orientation val="minMax"/>
        </c:scaling>
        <c:delete val="0"/>
        <c:axPos val="b"/>
        <c:majorTickMark val="out"/>
        <c:minorTickMark val="none"/>
        <c:tickLblPos val="nextTo"/>
        <c:crossAx val="129514880"/>
        <c:crosses val="autoZero"/>
        <c:auto val="1"/>
        <c:lblAlgn val="ctr"/>
        <c:lblOffset val="100"/>
        <c:noMultiLvlLbl val="0"/>
      </c:catAx>
      <c:valAx>
        <c:axId val="129514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95133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Harkgegevens!$R$185:$R$193</c:f>
              <c:numCache>
                <c:formatCode>General</c:formatCode>
                <c:ptCount val="9"/>
                <c:pt idx="0">
                  <c:v>15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2215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Harkgegevens!$R$200:$R$208</c:f>
              <c:numCache>
                <c:formatCode>General</c:formatCode>
                <c:ptCount val="9"/>
                <c:pt idx="0">
                  <c:v>125</c:v>
                </c:pt>
                <c:pt idx="1">
                  <c:v>5</c:v>
                </c:pt>
                <c:pt idx="2">
                  <c:v>0</c:v>
                </c:pt>
                <c:pt idx="3">
                  <c:v>0</c:v>
                </c:pt>
                <c:pt idx="4">
                  <c:v>40</c:v>
                </c:pt>
                <c:pt idx="5">
                  <c:v>0</c:v>
                </c:pt>
                <c:pt idx="6">
                  <c:v>1965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Harkgegevens!$R$215:$R$223</c:f>
              <c:numCache>
                <c:formatCode>General</c:formatCode>
                <c:ptCount val="9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5</c:v>
                </c:pt>
                <c:pt idx="4">
                  <c:v>440</c:v>
                </c:pt>
                <c:pt idx="5">
                  <c:v>10</c:v>
                </c:pt>
                <c:pt idx="6">
                  <c:v>1800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Harkgegevens!$R$230:$R$238</c:f>
              <c:numCache>
                <c:formatCode>General</c:formatCode>
                <c:ptCount val="9"/>
                <c:pt idx="0">
                  <c:v>13</c:v>
                </c:pt>
                <c:pt idx="1">
                  <c:v>98</c:v>
                </c:pt>
                <c:pt idx="2">
                  <c:v>0</c:v>
                </c:pt>
                <c:pt idx="3">
                  <c:v>696</c:v>
                </c:pt>
                <c:pt idx="4">
                  <c:v>1405</c:v>
                </c:pt>
                <c:pt idx="5">
                  <c:v>20</c:v>
                </c:pt>
                <c:pt idx="6">
                  <c:v>3021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Harkgegevens!$R$245:$R$253</c:f>
              <c:numCache>
                <c:formatCode>General</c:formatCode>
                <c:ptCount val="9"/>
                <c:pt idx="0">
                  <c:v>15</c:v>
                </c:pt>
                <c:pt idx="1">
                  <c:v>31</c:v>
                </c:pt>
                <c:pt idx="2">
                  <c:v>0</c:v>
                </c:pt>
                <c:pt idx="3">
                  <c:v>952</c:v>
                </c:pt>
                <c:pt idx="4">
                  <c:v>2040</c:v>
                </c:pt>
                <c:pt idx="5">
                  <c:v>725</c:v>
                </c:pt>
                <c:pt idx="6">
                  <c:v>2410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Harkgegevens!$R$260:$R$268</c:f>
              <c:numCache>
                <c:formatCode>General</c:formatCode>
                <c:ptCount val="9"/>
                <c:pt idx="0">
                  <c:v>15</c:v>
                </c:pt>
                <c:pt idx="1">
                  <c:v>0</c:v>
                </c:pt>
                <c:pt idx="2">
                  <c:v>0</c:v>
                </c:pt>
                <c:pt idx="3">
                  <c:v>946</c:v>
                </c:pt>
                <c:pt idx="4">
                  <c:v>1303</c:v>
                </c:pt>
                <c:pt idx="5">
                  <c:v>60</c:v>
                </c:pt>
                <c:pt idx="6">
                  <c:v>960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('Meetgegevens harkmethode'!$AZ$28,'Meetgegevens harkmethode'!$AZ$33,'Meetgegevens harkmethode'!$AZ$34,'Meetgegevens harkmethode'!$AZ$38,'Meetgegevens harkmethode'!$AZ$39,'Meetgegevens harkmethode'!$AZ$42)</c:f>
              <c:numCache>
                <c:formatCode>General</c:formatCode>
                <c:ptCount val="6"/>
                <c:pt idx="0">
                  <c:v>331</c:v>
                </c:pt>
                <c:pt idx="1">
                  <c:v>1756</c:v>
                </c:pt>
                <c:pt idx="2">
                  <c:v>2</c:v>
                </c:pt>
                <c:pt idx="3">
                  <c:v>32</c:v>
                </c:pt>
                <c:pt idx="4">
                  <c:v>2109</c:v>
                </c:pt>
                <c:pt idx="5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Harkgegevens!$R$275:$R$283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5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Harkgegevens!$R$290:$R$298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700</c:v>
                </c:pt>
                <c:pt idx="4">
                  <c:v>16</c:v>
                </c:pt>
                <c:pt idx="5">
                  <c:v>3</c:v>
                </c:pt>
                <c:pt idx="6">
                  <c:v>38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209088"/>
        <c:axId val="129210624"/>
      </c:barChart>
      <c:catAx>
        <c:axId val="129209088"/>
        <c:scaling>
          <c:orientation val="minMax"/>
        </c:scaling>
        <c:delete val="0"/>
        <c:axPos val="b"/>
        <c:majorTickMark val="out"/>
        <c:minorTickMark val="none"/>
        <c:tickLblPos val="nextTo"/>
        <c:crossAx val="129210624"/>
        <c:crosses val="autoZero"/>
        <c:auto val="1"/>
        <c:lblAlgn val="ctr"/>
        <c:lblOffset val="100"/>
        <c:noMultiLvlLbl val="0"/>
      </c:catAx>
      <c:valAx>
        <c:axId val="129210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92090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Harkgegevens!$R$290:$R$298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700</c:v>
                </c:pt>
                <c:pt idx="4">
                  <c:v>16</c:v>
                </c:pt>
                <c:pt idx="5">
                  <c:v>3</c:v>
                </c:pt>
                <c:pt idx="6">
                  <c:v>38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Harkgegevens!$R$305:$R$313</c:f>
              <c:numCache>
                <c:formatCode>General</c:formatCode>
                <c:ptCount val="9"/>
                <c:pt idx="0">
                  <c:v>11</c:v>
                </c:pt>
                <c:pt idx="1">
                  <c:v>0</c:v>
                </c:pt>
                <c:pt idx="2">
                  <c:v>0</c:v>
                </c:pt>
                <c:pt idx="3">
                  <c:v>249</c:v>
                </c:pt>
                <c:pt idx="4">
                  <c:v>25</c:v>
                </c:pt>
                <c:pt idx="5">
                  <c:v>68</c:v>
                </c:pt>
                <c:pt idx="6">
                  <c:v>63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323776"/>
        <c:axId val="129325312"/>
      </c:barChart>
      <c:catAx>
        <c:axId val="129323776"/>
        <c:scaling>
          <c:orientation val="minMax"/>
        </c:scaling>
        <c:delete val="0"/>
        <c:axPos val="b"/>
        <c:majorTickMark val="out"/>
        <c:minorTickMark val="none"/>
        <c:tickLblPos val="nextTo"/>
        <c:crossAx val="129325312"/>
        <c:crosses val="autoZero"/>
        <c:auto val="1"/>
        <c:lblAlgn val="ctr"/>
        <c:lblOffset val="100"/>
        <c:noMultiLvlLbl val="0"/>
      </c:catAx>
      <c:valAx>
        <c:axId val="129325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93237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Harkgegevens!$R$305:$R$313</c:f>
              <c:numCache>
                <c:formatCode>General</c:formatCode>
                <c:ptCount val="9"/>
                <c:pt idx="0">
                  <c:v>11</c:v>
                </c:pt>
                <c:pt idx="1">
                  <c:v>0</c:v>
                </c:pt>
                <c:pt idx="2">
                  <c:v>0</c:v>
                </c:pt>
                <c:pt idx="3">
                  <c:v>249</c:v>
                </c:pt>
                <c:pt idx="4">
                  <c:v>25</c:v>
                </c:pt>
                <c:pt idx="5">
                  <c:v>68</c:v>
                </c:pt>
                <c:pt idx="6">
                  <c:v>63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Harkgegevens!$R$320:$R$328</c:f>
              <c:numCache>
                <c:formatCode>General</c:formatCode>
                <c:ptCount val="9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2293</c:v>
                </c:pt>
                <c:pt idx="4">
                  <c:v>94</c:v>
                </c:pt>
                <c:pt idx="5">
                  <c:v>165</c:v>
                </c:pt>
                <c:pt idx="6">
                  <c:v>40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027712"/>
        <c:axId val="131029248"/>
      </c:barChart>
      <c:catAx>
        <c:axId val="131027712"/>
        <c:scaling>
          <c:orientation val="minMax"/>
        </c:scaling>
        <c:delete val="0"/>
        <c:axPos val="b"/>
        <c:majorTickMark val="out"/>
        <c:minorTickMark val="none"/>
        <c:tickLblPos val="nextTo"/>
        <c:crossAx val="131029248"/>
        <c:crosses val="autoZero"/>
        <c:auto val="1"/>
        <c:lblAlgn val="ctr"/>
        <c:lblOffset val="100"/>
        <c:noMultiLvlLbl val="0"/>
      </c:catAx>
      <c:valAx>
        <c:axId val="131029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10277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Harkgegevens!$R$320:$R$328</c:f>
              <c:numCache>
                <c:formatCode>General</c:formatCode>
                <c:ptCount val="9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2293</c:v>
                </c:pt>
                <c:pt idx="4">
                  <c:v>94</c:v>
                </c:pt>
                <c:pt idx="5">
                  <c:v>165</c:v>
                </c:pt>
                <c:pt idx="6">
                  <c:v>40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466" l="0.70000000000000062" r="0.70000000000000062" t="0.75000000000000466" header="0.30000000000000032" footer="0.30000000000000032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Harkgegevens!$R$335:$R$343</c:f>
              <c:numCache>
                <c:formatCode>General</c:formatCode>
                <c:ptCount val="9"/>
                <c:pt idx="0">
                  <c:v>110</c:v>
                </c:pt>
                <c:pt idx="1">
                  <c:v>0</c:v>
                </c:pt>
                <c:pt idx="2">
                  <c:v>0</c:v>
                </c:pt>
                <c:pt idx="3">
                  <c:v>2493</c:v>
                </c:pt>
                <c:pt idx="4">
                  <c:v>90</c:v>
                </c:pt>
                <c:pt idx="5">
                  <c:v>209</c:v>
                </c:pt>
                <c:pt idx="6">
                  <c:v>50</c:v>
                </c:pt>
                <c:pt idx="7">
                  <c:v>10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093248"/>
        <c:axId val="131094784"/>
      </c:barChart>
      <c:catAx>
        <c:axId val="131093248"/>
        <c:scaling>
          <c:orientation val="minMax"/>
        </c:scaling>
        <c:delete val="0"/>
        <c:axPos val="b"/>
        <c:majorTickMark val="out"/>
        <c:minorTickMark val="none"/>
        <c:tickLblPos val="nextTo"/>
        <c:crossAx val="131094784"/>
        <c:crosses val="autoZero"/>
        <c:auto val="1"/>
        <c:lblAlgn val="ctr"/>
        <c:lblOffset val="100"/>
        <c:noMultiLvlLbl val="0"/>
      </c:catAx>
      <c:valAx>
        <c:axId val="131094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10932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Harkgegevens!$R$335:$R$343</c:f>
              <c:numCache>
                <c:formatCode>General</c:formatCode>
                <c:ptCount val="9"/>
                <c:pt idx="0">
                  <c:v>110</c:v>
                </c:pt>
                <c:pt idx="1">
                  <c:v>0</c:v>
                </c:pt>
                <c:pt idx="2">
                  <c:v>0</c:v>
                </c:pt>
                <c:pt idx="3">
                  <c:v>2493</c:v>
                </c:pt>
                <c:pt idx="4">
                  <c:v>90</c:v>
                </c:pt>
                <c:pt idx="5">
                  <c:v>209</c:v>
                </c:pt>
                <c:pt idx="6">
                  <c:v>50</c:v>
                </c:pt>
                <c:pt idx="7">
                  <c:v>10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zero"/>
    <c:showDLblsOverMax val="0"/>
  </c:chart>
  <c:printSettings>
    <c:headerFooter/>
    <c:pageMargins b="0.75000000000000466" l="0.70000000000000062" r="0.70000000000000062" t="0.75000000000000466" header="0.30000000000000032" footer="0.30000000000000032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Harkgegevens!$R$350:$R$358</c:f>
              <c:numCache>
                <c:formatCode>General</c:formatCode>
                <c:ptCount val="9"/>
                <c:pt idx="0">
                  <c:v>20</c:v>
                </c:pt>
                <c:pt idx="1">
                  <c:v>0</c:v>
                </c:pt>
                <c:pt idx="2">
                  <c:v>0</c:v>
                </c:pt>
                <c:pt idx="3">
                  <c:v>4278</c:v>
                </c:pt>
                <c:pt idx="4">
                  <c:v>1</c:v>
                </c:pt>
                <c:pt idx="5">
                  <c:v>22</c:v>
                </c:pt>
                <c:pt idx="6">
                  <c:v>57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211648"/>
        <c:axId val="131213184"/>
      </c:barChart>
      <c:catAx>
        <c:axId val="131211648"/>
        <c:scaling>
          <c:orientation val="minMax"/>
        </c:scaling>
        <c:delete val="0"/>
        <c:axPos val="b"/>
        <c:majorTickMark val="out"/>
        <c:minorTickMark val="none"/>
        <c:tickLblPos val="nextTo"/>
        <c:crossAx val="131213184"/>
        <c:crosses val="autoZero"/>
        <c:auto val="1"/>
        <c:lblAlgn val="ctr"/>
        <c:lblOffset val="100"/>
        <c:noMultiLvlLbl val="0"/>
      </c:catAx>
      <c:valAx>
        <c:axId val="131213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12116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41" Type="http://schemas.openxmlformats.org/officeDocument/2006/relationships/chart" Target="../charts/chart41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/Relationships>
</file>

<file path=xl/drawings/_rels/drawing2.xml.rels><?xml version="1.0" encoding="UTF-8" standalone="yes"?>
<Relationships xmlns="http://schemas.openxmlformats.org/package/2006/relationships"><Relationship Id="rId26" Type="http://schemas.openxmlformats.org/officeDocument/2006/relationships/chart" Target="../charts/chart77.xml"/><Relationship Id="rId21" Type="http://schemas.openxmlformats.org/officeDocument/2006/relationships/chart" Target="../charts/chart72.xml"/><Relationship Id="rId34" Type="http://schemas.openxmlformats.org/officeDocument/2006/relationships/chart" Target="../charts/chart85.xml"/><Relationship Id="rId42" Type="http://schemas.openxmlformats.org/officeDocument/2006/relationships/chart" Target="../charts/chart93.xml"/><Relationship Id="rId47" Type="http://schemas.openxmlformats.org/officeDocument/2006/relationships/chart" Target="../charts/chart98.xml"/><Relationship Id="rId50" Type="http://schemas.openxmlformats.org/officeDocument/2006/relationships/chart" Target="../charts/chart101.xml"/><Relationship Id="rId55" Type="http://schemas.openxmlformats.org/officeDocument/2006/relationships/chart" Target="../charts/chart106.xml"/><Relationship Id="rId63" Type="http://schemas.openxmlformats.org/officeDocument/2006/relationships/chart" Target="../charts/chart114.xml"/><Relationship Id="rId68" Type="http://schemas.openxmlformats.org/officeDocument/2006/relationships/chart" Target="../charts/chart119.xml"/><Relationship Id="rId76" Type="http://schemas.openxmlformats.org/officeDocument/2006/relationships/chart" Target="../charts/chart127.xml"/><Relationship Id="rId84" Type="http://schemas.openxmlformats.org/officeDocument/2006/relationships/chart" Target="../charts/chart135.xml"/><Relationship Id="rId89" Type="http://schemas.openxmlformats.org/officeDocument/2006/relationships/chart" Target="../charts/chart140.xml"/><Relationship Id="rId97" Type="http://schemas.openxmlformats.org/officeDocument/2006/relationships/chart" Target="../charts/chart148.xml"/><Relationship Id="rId7" Type="http://schemas.openxmlformats.org/officeDocument/2006/relationships/chart" Target="../charts/chart58.xml"/><Relationship Id="rId71" Type="http://schemas.openxmlformats.org/officeDocument/2006/relationships/chart" Target="../charts/chart122.xml"/><Relationship Id="rId92" Type="http://schemas.openxmlformats.org/officeDocument/2006/relationships/chart" Target="../charts/chart143.xml"/><Relationship Id="rId2" Type="http://schemas.openxmlformats.org/officeDocument/2006/relationships/chart" Target="../charts/chart53.xml"/><Relationship Id="rId16" Type="http://schemas.openxmlformats.org/officeDocument/2006/relationships/chart" Target="../charts/chart67.xml"/><Relationship Id="rId29" Type="http://schemas.openxmlformats.org/officeDocument/2006/relationships/chart" Target="../charts/chart80.xml"/><Relationship Id="rId11" Type="http://schemas.openxmlformats.org/officeDocument/2006/relationships/chart" Target="../charts/chart62.xml"/><Relationship Id="rId24" Type="http://schemas.openxmlformats.org/officeDocument/2006/relationships/chart" Target="../charts/chart75.xml"/><Relationship Id="rId32" Type="http://schemas.openxmlformats.org/officeDocument/2006/relationships/chart" Target="../charts/chart83.xml"/><Relationship Id="rId37" Type="http://schemas.openxmlformats.org/officeDocument/2006/relationships/chart" Target="../charts/chart88.xml"/><Relationship Id="rId40" Type="http://schemas.openxmlformats.org/officeDocument/2006/relationships/chart" Target="../charts/chart91.xml"/><Relationship Id="rId45" Type="http://schemas.openxmlformats.org/officeDocument/2006/relationships/chart" Target="../charts/chart96.xml"/><Relationship Id="rId53" Type="http://schemas.openxmlformats.org/officeDocument/2006/relationships/chart" Target="../charts/chart104.xml"/><Relationship Id="rId58" Type="http://schemas.openxmlformats.org/officeDocument/2006/relationships/chart" Target="../charts/chart109.xml"/><Relationship Id="rId66" Type="http://schemas.openxmlformats.org/officeDocument/2006/relationships/chart" Target="../charts/chart117.xml"/><Relationship Id="rId74" Type="http://schemas.openxmlformats.org/officeDocument/2006/relationships/chart" Target="../charts/chart125.xml"/><Relationship Id="rId79" Type="http://schemas.openxmlformats.org/officeDocument/2006/relationships/chart" Target="../charts/chart130.xml"/><Relationship Id="rId87" Type="http://schemas.openxmlformats.org/officeDocument/2006/relationships/chart" Target="../charts/chart138.xml"/><Relationship Id="rId5" Type="http://schemas.openxmlformats.org/officeDocument/2006/relationships/chart" Target="../charts/chart56.xml"/><Relationship Id="rId61" Type="http://schemas.openxmlformats.org/officeDocument/2006/relationships/chart" Target="../charts/chart112.xml"/><Relationship Id="rId82" Type="http://schemas.openxmlformats.org/officeDocument/2006/relationships/chart" Target="../charts/chart133.xml"/><Relationship Id="rId90" Type="http://schemas.openxmlformats.org/officeDocument/2006/relationships/chart" Target="../charts/chart141.xml"/><Relationship Id="rId95" Type="http://schemas.openxmlformats.org/officeDocument/2006/relationships/chart" Target="../charts/chart146.xml"/><Relationship Id="rId19" Type="http://schemas.openxmlformats.org/officeDocument/2006/relationships/chart" Target="../charts/chart70.xml"/><Relationship Id="rId14" Type="http://schemas.openxmlformats.org/officeDocument/2006/relationships/chart" Target="../charts/chart65.xml"/><Relationship Id="rId22" Type="http://schemas.openxmlformats.org/officeDocument/2006/relationships/chart" Target="../charts/chart73.xml"/><Relationship Id="rId27" Type="http://schemas.openxmlformats.org/officeDocument/2006/relationships/chart" Target="../charts/chart78.xml"/><Relationship Id="rId30" Type="http://schemas.openxmlformats.org/officeDocument/2006/relationships/chart" Target="../charts/chart81.xml"/><Relationship Id="rId35" Type="http://schemas.openxmlformats.org/officeDocument/2006/relationships/chart" Target="../charts/chart86.xml"/><Relationship Id="rId43" Type="http://schemas.openxmlformats.org/officeDocument/2006/relationships/chart" Target="../charts/chart94.xml"/><Relationship Id="rId48" Type="http://schemas.openxmlformats.org/officeDocument/2006/relationships/chart" Target="../charts/chart99.xml"/><Relationship Id="rId56" Type="http://schemas.openxmlformats.org/officeDocument/2006/relationships/chart" Target="../charts/chart107.xml"/><Relationship Id="rId64" Type="http://schemas.openxmlformats.org/officeDocument/2006/relationships/chart" Target="../charts/chart115.xml"/><Relationship Id="rId69" Type="http://schemas.openxmlformats.org/officeDocument/2006/relationships/chart" Target="../charts/chart120.xml"/><Relationship Id="rId77" Type="http://schemas.openxmlformats.org/officeDocument/2006/relationships/chart" Target="../charts/chart128.xml"/><Relationship Id="rId100" Type="http://schemas.openxmlformats.org/officeDocument/2006/relationships/chart" Target="../charts/chart151.xml"/><Relationship Id="rId8" Type="http://schemas.openxmlformats.org/officeDocument/2006/relationships/chart" Target="../charts/chart59.xml"/><Relationship Id="rId51" Type="http://schemas.openxmlformats.org/officeDocument/2006/relationships/chart" Target="../charts/chart102.xml"/><Relationship Id="rId72" Type="http://schemas.openxmlformats.org/officeDocument/2006/relationships/chart" Target="../charts/chart123.xml"/><Relationship Id="rId80" Type="http://schemas.openxmlformats.org/officeDocument/2006/relationships/chart" Target="../charts/chart131.xml"/><Relationship Id="rId85" Type="http://schemas.openxmlformats.org/officeDocument/2006/relationships/chart" Target="../charts/chart136.xml"/><Relationship Id="rId93" Type="http://schemas.openxmlformats.org/officeDocument/2006/relationships/chart" Target="../charts/chart144.xml"/><Relationship Id="rId98" Type="http://schemas.openxmlformats.org/officeDocument/2006/relationships/chart" Target="../charts/chart149.xml"/><Relationship Id="rId3" Type="http://schemas.openxmlformats.org/officeDocument/2006/relationships/chart" Target="../charts/chart54.xml"/><Relationship Id="rId12" Type="http://schemas.openxmlformats.org/officeDocument/2006/relationships/chart" Target="../charts/chart63.xml"/><Relationship Id="rId17" Type="http://schemas.openxmlformats.org/officeDocument/2006/relationships/chart" Target="../charts/chart68.xml"/><Relationship Id="rId25" Type="http://schemas.openxmlformats.org/officeDocument/2006/relationships/chart" Target="../charts/chart76.xml"/><Relationship Id="rId33" Type="http://schemas.openxmlformats.org/officeDocument/2006/relationships/chart" Target="../charts/chart84.xml"/><Relationship Id="rId38" Type="http://schemas.openxmlformats.org/officeDocument/2006/relationships/chart" Target="../charts/chart89.xml"/><Relationship Id="rId46" Type="http://schemas.openxmlformats.org/officeDocument/2006/relationships/chart" Target="../charts/chart97.xml"/><Relationship Id="rId59" Type="http://schemas.openxmlformats.org/officeDocument/2006/relationships/chart" Target="../charts/chart110.xml"/><Relationship Id="rId67" Type="http://schemas.openxmlformats.org/officeDocument/2006/relationships/chart" Target="../charts/chart118.xml"/><Relationship Id="rId20" Type="http://schemas.openxmlformats.org/officeDocument/2006/relationships/chart" Target="../charts/chart71.xml"/><Relationship Id="rId41" Type="http://schemas.openxmlformats.org/officeDocument/2006/relationships/chart" Target="../charts/chart92.xml"/><Relationship Id="rId54" Type="http://schemas.openxmlformats.org/officeDocument/2006/relationships/chart" Target="../charts/chart105.xml"/><Relationship Id="rId62" Type="http://schemas.openxmlformats.org/officeDocument/2006/relationships/chart" Target="../charts/chart113.xml"/><Relationship Id="rId70" Type="http://schemas.openxmlformats.org/officeDocument/2006/relationships/chart" Target="../charts/chart121.xml"/><Relationship Id="rId75" Type="http://schemas.openxmlformats.org/officeDocument/2006/relationships/chart" Target="../charts/chart126.xml"/><Relationship Id="rId83" Type="http://schemas.openxmlformats.org/officeDocument/2006/relationships/chart" Target="../charts/chart134.xml"/><Relationship Id="rId88" Type="http://schemas.openxmlformats.org/officeDocument/2006/relationships/chart" Target="../charts/chart139.xml"/><Relationship Id="rId91" Type="http://schemas.openxmlformats.org/officeDocument/2006/relationships/chart" Target="../charts/chart142.xml"/><Relationship Id="rId96" Type="http://schemas.openxmlformats.org/officeDocument/2006/relationships/chart" Target="../charts/chart147.xml"/><Relationship Id="rId1" Type="http://schemas.openxmlformats.org/officeDocument/2006/relationships/chart" Target="../charts/chart52.xml"/><Relationship Id="rId6" Type="http://schemas.openxmlformats.org/officeDocument/2006/relationships/chart" Target="../charts/chart57.xml"/><Relationship Id="rId15" Type="http://schemas.openxmlformats.org/officeDocument/2006/relationships/chart" Target="../charts/chart66.xml"/><Relationship Id="rId23" Type="http://schemas.openxmlformats.org/officeDocument/2006/relationships/chart" Target="../charts/chart74.xml"/><Relationship Id="rId28" Type="http://schemas.openxmlformats.org/officeDocument/2006/relationships/chart" Target="../charts/chart79.xml"/><Relationship Id="rId36" Type="http://schemas.openxmlformats.org/officeDocument/2006/relationships/chart" Target="../charts/chart87.xml"/><Relationship Id="rId49" Type="http://schemas.openxmlformats.org/officeDocument/2006/relationships/chart" Target="../charts/chart100.xml"/><Relationship Id="rId57" Type="http://schemas.openxmlformats.org/officeDocument/2006/relationships/chart" Target="../charts/chart108.xml"/><Relationship Id="rId10" Type="http://schemas.openxmlformats.org/officeDocument/2006/relationships/chart" Target="../charts/chart61.xml"/><Relationship Id="rId31" Type="http://schemas.openxmlformats.org/officeDocument/2006/relationships/chart" Target="../charts/chart82.xml"/><Relationship Id="rId44" Type="http://schemas.openxmlformats.org/officeDocument/2006/relationships/chart" Target="../charts/chart95.xml"/><Relationship Id="rId52" Type="http://schemas.openxmlformats.org/officeDocument/2006/relationships/chart" Target="../charts/chart103.xml"/><Relationship Id="rId60" Type="http://schemas.openxmlformats.org/officeDocument/2006/relationships/chart" Target="../charts/chart111.xml"/><Relationship Id="rId65" Type="http://schemas.openxmlformats.org/officeDocument/2006/relationships/chart" Target="../charts/chart116.xml"/><Relationship Id="rId73" Type="http://schemas.openxmlformats.org/officeDocument/2006/relationships/chart" Target="../charts/chart124.xml"/><Relationship Id="rId78" Type="http://schemas.openxmlformats.org/officeDocument/2006/relationships/chart" Target="../charts/chart129.xml"/><Relationship Id="rId81" Type="http://schemas.openxmlformats.org/officeDocument/2006/relationships/chart" Target="../charts/chart132.xml"/><Relationship Id="rId86" Type="http://schemas.openxmlformats.org/officeDocument/2006/relationships/chart" Target="../charts/chart137.xml"/><Relationship Id="rId94" Type="http://schemas.openxmlformats.org/officeDocument/2006/relationships/chart" Target="../charts/chart145.xml"/><Relationship Id="rId99" Type="http://schemas.openxmlformats.org/officeDocument/2006/relationships/chart" Target="../charts/chart150.xml"/><Relationship Id="rId101" Type="http://schemas.openxmlformats.org/officeDocument/2006/relationships/chart" Target="../charts/chart152.xml"/><Relationship Id="rId4" Type="http://schemas.openxmlformats.org/officeDocument/2006/relationships/chart" Target="../charts/chart55.xml"/><Relationship Id="rId9" Type="http://schemas.openxmlformats.org/officeDocument/2006/relationships/chart" Target="../charts/chart60.xml"/><Relationship Id="rId13" Type="http://schemas.openxmlformats.org/officeDocument/2006/relationships/chart" Target="../charts/chart64.xml"/><Relationship Id="rId18" Type="http://schemas.openxmlformats.org/officeDocument/2006/relationships/chart" Target="../charts/chart69.xml"/><Relationship Id="rId39" Type="http://schemas.openxmlformats.org/officeDocument/2006/relationships/chart" Target="../charts/chart90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0.xml"/><Relationship Id="rId3" Type="http://schemas.openxmlformats.org/officeDocument/2006/relationships/chart" Target="../charts/chart155.xml"/><Relationship Id="rId7" Type="http://schemas.openxmlformats.org/officeDocument/2006/relationships/chart" Target="../charts/chart159.xml"/><Relationship Id="rId2" Type="http://schemas.openxmlformats.org/officeDocument/2006/relationships/chart" Target="../charts/chart154.xml"/><Relationship Id="rId1" Type="http://schemas.openxmlformats.org/officeDocument/2006/relationships/chart" Target="../charts/chart153.xml"/><Relationship Id="rId6" Type="http://schemas.openxmlformats.org/officeDocument/2006/relationships/chart" Target="../charts/chart158.xml"/><Relationship Id="rId5" Type="http://schemas.openxmlformats.org/officeDocument/2006/relationships/chart" Target="../charts/chart157.xml"/><Relationship Id="rId10" Type="http://schemas.openxmlformats.org/officeDocument/2006/relationships/chart" Target="../charts/chart162.xml"/><Relationship Id="rId4" Type="http://schemas.openxmlformats.org/officeDocument/2006/relationships/chart" Target="../charts/chart156.xml"/><Relationship Id="rId9" Type="http://schemas.openxmlformats.org/officeDocument/2006/relationships/chart" Target="../charts/chart16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164.xml"/><Relationship Id="rId1" Type="http://schemas.openxmlformats.org/officeDocument/2006/relationships/chart" Target="../charts/chart163.xml"/><Relationship Id="rId5" Type="http://schemas.openxmlformats.org/officeDocument/2006/relationships/chart" Target="../charts/chart165.xml"/><Relationship Id="rId4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54</xdr:col>
      <xdr:colOff>5602</xdr:colOff>
      <xdr:row>4</xdr:row>
      <xdr:rowOff>0</xdr:rowOff>
    </xdr:from>
    <xdr:to>
      <xdr:col>57</xdr:col>
      <xdr:colOff>11205</xdr:colOff>
      <xdr:row>21</xdr:row>
      <xdr:rowOff>201705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54</xdr:col>
      <xdr:colOff>0</xdr:colOff>
      <xdr:row>27</xdr:row>
      <xdr:rowOff>0</xdr:rowOff>
    </xdr:from>
    <xdr:to>
      <xdr:col>57</xdr:col>
      <xdr:colOff>5603</xdr:colOff>
      <xdr:row>44</xdr:row>
      <xdr:rowOff>201705</xdr:rowOff>
    </xdr:to>
    <xdr:graphicFrame macro="">
      <xdr:nvGraphicFramePr>
        <xdr:cNvPr id="3" name="Grafie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54</xdr:col>
      <xdr:colOff>0</xdr:colOff>
      <xdr:row>50</xdr:row>
      <xdr:rowOff>0</xdr:rowOff>
    </xdr:from>
    <xdr:to>
      <xdr:col>57</xdr:col>
      <xdr:colOff>5603</xdr:colOff>
      <xdr:row>67</xdr:row>
      <xdr:rowOff>201705</xdr:rowOff>
    </xdr:to>
    <xdr:graphicFrame macro="">
      <xdr:nvGraphicFramePr>
        <xdr:cNvPr id="4" name="Grafiek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58</xdr:col>
      <xdr:colOff>0</xdr:colOff>
      <xdr:row>4</xdr:row>
      <xdr:rowOff>0</xdr:rowOff>
    </xdr:from>
    <xdr:to>
      <xdr:col>61</xdr:col>
      <xdr:colOff>5603</xdr:colOff>
      <xdr:row>21</xdr:row>
      <xdr:rowOff>201705</xdr:rowOff>
    </xdr:to>
    <xdr:graphicFrame macro="">
      <xdr:nvGraphicFramePr>
        <xdr:cNvPr id="6" name="Grafiek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54</xdr:col>
      <xdr:colOff>0</xdr:colOff>
      <xdr:row>73</xdr:row>
      <xdr:rowOff>0</xdr:rowOff>
    </xdr:from>
    <xdr:to>
      <xdr:col>57</xdr:col>
      <xdr:colOff>5603</xdr:colOff>
      <xdr:row>90</xdr:row>
      <xdr:rowOff>201705</xdr:rowOff>
    </xdr:to>
    <xdr:graphicFrame macro="">
      <xdr:nvGraphicFramePr>
        <xdr:cNvPr id="8" name="Grafiek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54</xdr:col>
      <xdr:colOff>0</xdr:colOff>
      <xdr:row>96</xdr:row>
      <xdr:rowOff>0</xdr:rowOff>
    </xdr:from>
    <xdr:to>
      <xdr:col>57</xdr:col>
      <xdr:colOff>5603</xdr:colOff>
      <xdr:row>113</xdr:row>
      <xdr:rowOff>201704</xdr:rowOff>
    </xdr:to>
    <xdr:graphicFrame macro="">
      <xdr:nvGraphicFramePr>
        <xdr:cNvPr id="9" name="Grafiek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54</xdr:col>
      <xdr:colOff>0</xdr:colOff>
      <xdr:row>119</xdr:row>
      <xdr:rowOff>0</xdr:rowOff>
    </xdr:from>
    <xdr:to>
      <xdr:col>57</xdr:col>
      <xdr:colOff>5603</xdr:colOff>
      <xdr:row>136</xdr:row>
      <xdr:rowOff>201705</xdr:rowOff>
    </xdr:to>
    <xdr:graphicFrame macro="">
      <xdr:nvGraphicFramePr>
        <xdr:cNvPr id="10" name="Grafiek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53</xdr:col>
      <xdr:colOff>0</xdr:colOff>
      <xdr:row>581</xdr:row>
      <xdr:rowOff>0</xdr:rowOff>
    </xdr:from>
    <xdr:to>
      <xdr:col>56</xdr:col>
      <xdr:colOff>5603</xdr:colOff>
      <xdr:row>599</xdr:row>
      <xdr:rowOff>28523</xdr:rowOff>
    </xdr:to>
    <xdr:graphicFrame macro="">
      <xdr:nvGraphicFramePr>
        <xdr:cNvPr id="11" name="Grafiek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58</xdr:col>
      <xdr:colOff>0</xdr:colOff>
      <xdr:row>27</xdr:row>
      <xdr:rowOff>0</xdr:rowOff>
    </xdr:from>
    <xdr:to>
      <xdr:col>61</xdr:col>
      <xdr:colOff>5603</xdr:colOff>
      <xdr:row>44</xdr:row>
      <xdr:rowOff>201705</xdr:rowOff>
    </xdr:to>
    <xdr:graphicFrame macro="">
      <xdr:nvGraphicFramePr>
        <xdr:cNvPr id="12" name="Grafiek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58</xdr:col>
      <xdr:colOff>0</xdr:colOff>
      <xdr:row>50</xdr:row>
      <xdr:rowOff>0</xdr:rowOff>
    </xdr:from>
    <xdr:to>
      <xdr:col>61</xdr:col>
      <xdr:colOff>5603</xdr:colOff>
      <xdr:row>67</xdr:row>
      <xdr:rowOff>201705</xdr:rowOff>
    </xdr:to>
    <xdr:graphicFrame macro="">
      <xdr:nvGraphicFramePr>
        <xdr:cNvPr id="13" name="Grafiek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58</xdr:col>
      <xdr:colOff>0</xdr:colOff>
      <xdr:row>73</xdr:row>
      <xdr:rowOff>0</xdr:rowOff>
    </xdr:from>
    <xdr:to>
      <xdr:col>61</xdr:col>
      <xdr:colOff>5603</xdr:colOff>
      <xdr:row>90</xdr:row>
      <xdr:rowOff>201705</xdr:rowOff>
    </xdr:to>
    <xdr:graphicFrame macro="">
      <xdr:nvGraphicFramePr>
        <xdr:cNvPr id="14" name="Grafiek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58</xdr:col>
      <xdr:colOff>0</xdr:colOff>
      <xdr:row>96</xdr:row>
      <xdr:rowOff>0</xdr:rowOff>
    </xdr:from>
    <xdr:to>
      <xdr:col>61</xdr:col>
      <xdr:colOff>5603</xdr:colOff>
      <xdr:row>113</xdr:row>
      <xdr:rowOff>201704</xdr:rowOff>
    </xdr:to>
    <xdr:graphicFrame macro="">
      <xdr:nvGraphicFramePr>
        <xdr:cNvPr id="15" name="Grafiek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58</xdr:col>
      <xdr:colOff>0</xdr:colOff>
      <xdr:row>119</xdr:row>
      <xdr:rowOff>0</xdr:rowOff>
    </xdr:from>
    <xdr:to>
      <xdr:col>61</xdr:col>
      <xdr:colOff>5603</xdr:colOff>
      <xdr:row>136</xdr:row>
      <xdr:rowOff>201705</xdr:rowOff>
    </xdr:to>
    <xdr:graphicFrame macro="">
      <xdr:nvGraphicFramePr>
        <xdr:cNvPr id="16" name="Grafiek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54</xdr:col>
      <xdr:colOff>0</xdr:colOff>
      <xdr:row>142</xdr:row>
      <xdr:rowOff>0</xdr:rowOff>
    </xdr:from>
    <xdr:to>
      <xdr:col>57</xdr:col>
      <xdr:colOff>5603</xdr:colOff>
      <xdr:row>159</xdr:row>
      <xdr:rowOff>201705</xdr:rowOff>
    </xdr:to>
    <xdr:graphicFrame macro="">
      <xdr:nvGraphicFramePr>
        <xdr:cNvPr id="17" name="Grafiek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54</xdr:col>
      <xdr:colOff>0</xdr:colOff>
      <xdr:row>165</xdr:row>
      <xdr:rowOff>0</xdr:rowOff>
    </xdr:from>
    <xdr:to>
      <xdr:col>57</xdr:col>
      <xdr:colOff>5603</xdr:colOff>
      <xdr:row>182</xdr:row>
      <xdr:rowOff>201705</xdr:rowOff>
    </xdr:to>
    <xdr:graphicFrame macro="">
      <xdr:nvGraphicFramePr>
        <xdr:cNvPr id="18" name="Grafiek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54</xdr:col>
      <xdr:colOff>0</xdr:colOff>
      <xdr:row>188</xdr:row>
      <xdr:rowOff>0</xdr:rowOff>
    </xdr:from>
    <xdr:to>
      <xdr:col>57</xdr:col>
      <xdr:colOff>5603</xdr:colOff>
      <xdr:row>205</xdr:row>
      <xdr:rowOff>201705</xdr:rowOff>
    </xdr:to>
    <xdr:graphicFrame macro="">
      <xdr:nvGraphicFramePr>
        <xdr:cNvPr id="19" name="Grafiek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54</xdr:col>
      <xdr:colOff>0</xdr:colOff>
      <xdr:row>211</xdr:row>
      <xdr:rowOff>0</xdr:rowOff>
    </xdr:from>
    <xdr:to>
      <xdr:col>57</xdr:col>
      <xdr:colOff>5603</xdr:colOff>
      <xdr:row>228</xdr:row>
      <xdr:rowOff>201705</xdr:rowOff>
    </xdr:to>
    <xdr:graphicFrame macro="">
      <xdr:nvGraphicFramePr>
        <xdr:cNvPr id="20" name="Grafiek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54</xdr:col>
      <xdr:colOff>0</xdr:colOff>
      <xdr:row>234</xdr:row>
      <xdr:rowOff>0</xdr:rowOff>
    </xdr:from>
    <xdr:to>
      <xdr:col>57</xdr:col>
      <xdr:colOff>5603</xdr:colOff>
      <xdr:row>251</xdr:row>
      <xdr:rowOff>201705</xdr:rowOff>
    </xdr:to>
    <xdr:graphicFrame macro="">
      <xdr:nvGraphicFramePr>
        <xdr:cNvPr id="21" name="Grafiek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58</xdr:col>
      <xdr:colOff>0</xdr:colOff>
      <xdr:row>142</xdr:row>
      <xdr:rowOff>0</xdr:rowOff>
    </xdr:from>
    <xdr:to>
      <xdr:col>61</xdr:col>
      <xdr:colOff>5603</xdr:colOff>
      <xdr:row>159</xdr:row>
      <xdr:rowOff>201705</xdr:rowOff>
    </xdr:to>
    <xdr:graphicFrame macro="">
      <xdr:nvGraphicFramePr>
        <xdr:cNvPr id="22" name="Grafiek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58</xdr:col>
      <xdr:colOff>0</xdr:colOff>
      <xdr:row>165</xdr:row>
      <xdr:rowOff>0</xdr:rowOff>
    </xdr:from>
    <xdr:to>
      <xdr:col>61</xdr:col>
      <xdr:colOff>5603</xdr:colOff>
      <xdr:row>182</xdr:row>
      <xdr:rowOff>201705</xdr:rowOff>
    </xdr:to>
    <xdr:graphicFrame macro="">
      <xdr:nvGraphicFramePr>
        <xdr:cNvPr id="23" name="Grafiek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58</xdr:col>
      <xdr:colOff>0</xdr:colOff>
      <xdr:row>188</xdr:row>
      <xdr:rowOff>0</xdr:rowOff>
    </xdr:from>
    <xdr:to>
      <xdr:col>61</xdr:col>
      <xdr:colOff>5603</xdr:colOff>
      <xdr:row>205</xdr:row>
      <xdr:rowOff>201705</xdr:rowOff>
    </xdr:to>
    <xdr:graphicFrame macro="">
      <xdr:nvGraphicFramePr>
        <xdr:cNvPr id="24" name="Grafiek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58</xdr:col>
      <xdr:colOff>0</xdr:colOff>
      <xdr:row>211</xdr:row>
      <xdr:rowOff>0</xdr:rowOff>
    </xdr:from>
    <xdr:to>
      <xdr:col>61</xdr:col>
      <xdr:colOff>5603</xdr:colOff>
      <xdr:row>228</xdr:row>
      <xdr:rowOff>201705</xdr:rowOff>
    </xdr:to>
    <xdr:graphicFrame macro="">
      <xdr:nvGraphicFramePr>
        <xdr:cNvPr id="25" name="Grafiek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58</xdr:col>
      <xdr:colOff>0</xdr:colOff>
      <xdr:row>234</xdr:row>
      <xdr:rowOff>0</xdr:rowOff>
    </xdr:from>
    <xdr:to>
      <xdr:col>61</xdr:col>
      <xdr:colOff>5603</xdr:colOff>
      <xdr:row>251</xdr:row>
      <xdr:rowOff>201705</xdr:rowOff>
    </xdr:to>
    <xdr:graphicFrame macro="">
      <xdr:nvGraphicFramePr>
        <xdr:cNvPr id="26" name="Grafiek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54</xdr:col>
      <xdr:colOff>0</xdr:colOff>
      <xdr:row>257</xdr:row>
      <xdr:rowOff>0</xdr:rowOff>
    </xdr:from>
    <xdr:to>
      <xdr:col>57</xdr:col>
      <xdr:colOff>5603</xdr:colOff>
      <xdr:row>274</xdr:row>
      <xdr:rowOff>201706</xdr:rowOff>
    </xdr:to>
    <xdr:graphicFrame macro="">
      <xdr:nvGraphicFramePr>
        <xdr:cNvPr id="27" name="Grafiek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58</xdr:col>
      <xdr:colOff>0</xdr:colOff>
      <xdr:row>257</xdr:row>
      <xdr:rowOff>0</xdr:rowOff>
    </xdr:from>
    <xdr:to>
      <xdr:col>61</xdr:col>
      <xdr:colOff>5603</xdr:colOff>
      <xdr:row>274</xdr:row>
      <xdr:rowOff>201706</xdr:rowOff>
    </xdr:to>
    <xdr:graphicFrame macro="">
      <xdr:nvGraphicFramePr>
        <xdr:cNvPr id="28" name="Grafiek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54</xdr:col>
      <xdr:colOff>0</xdr:colOff>
      <xdr:row>280</xdr:row>
      <xdr:rowOff>0</xdr:rowOff>
    </xdr:from>
    <xdr:to>
      <xdr:col>57</xdr:col>
      <xdr:colOff>5603</xdr:colOff>
      <xdr:row>297</xdr:row>
      <xdr:rowOff>201706</xdr:rowOff>
    </xdr:to>
    <xdr:graphicFrame macro="">
      <xdr:nvGraphicFramePr>
        <xdr:cNvPr id="29" name="Grafiek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54</xdr:col>
      <xdr:colOff>0</xdr:colOff>
      <xdr:row>303</xdr:row>
      <xdr:rowOff>0</xdr:rowOff>
    </xdr:from>
    <xdr:to>
      <xdr:col>57</xdr:col>
      <xdr:colOff>5603</xdr:colOff>
      <xdr:row>320</xdr:row>
      <xdr:rowOff>201706</xdr:rowOff>
    </xdr:to>
    <xdr:graphicFrame macro="">
      <xdr:nvGraphicFramePr>
        <xdr:cNvPr id="30" name="Grafiek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54</xdr:col>
      <xdr:colOff>0</xdr:colOff>
      <xdr:row>326</xdr:row>
      <xdr:rowOff>0</xdr:rowOff>
    </xdr:from>
    <xdr:to>
      <xdr:col>57</xdr:col>
      <xdr:colOff>5603</xdr:colOff>
      <xdr:row>343</xdr:row>
      <xdr:rowOff>201706</xdr:rowOff>
    </xdr:to>
    <xdr:graphicFrame macro="">
      <xdr:nvGraphicFramePr>
        <xdr:cNvPr id="31" name="Grafiek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54</xdr:col>
      <xdr:colOff>0</xdr:colOff>
      <xdr:row>349</xdr:row>
      <xdr:rowOff>0</xdr:rowOff>
    </xdr:from>
    <xdr:to>
      <xdr:col>57</xdr:col>
      <xdr:colOff>5603</xdr:colOff>
      <xdr:row>366</xdr:row>
      <xdr:rowOff>201705</xdr:rowOff>
    </xdr:to>
    <xdr:graphicFrame macro="">
      <xdr:nvGraphicFramePr>
        <xdr:cNvPr id="32" name="Grafiek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54</xdr:col>
      <xdr:colOff>0</xdr:colOff>
      <xdr:row>372</xdr:row>
      <xdr:rowOff>0</xdr:rowOff>
    </xdr:from>
    <xdr:to>
      <xdr:col>57</xdr:col>
      <xdr:colOff>5603</xdr:colOff>
      <xdr:row>389</xdr:row>
      <xdr:rowOff>201706</xdr:rowOff>
    </xdr:to>
    <xdr:graphicFrame macro="">
      <xdr:nvGraphicFramePr>
        <xdr:cNvPr id="33" name="Grafiek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54</xdr:col>
      <xdr:colOff>0</xdr:colOff>
      <xdr:row>395</xdr:row>
      <xdr:rowOff>0</xdr:rowOff>
    </xdr:from>
    <xdr:to>
      <xdr:col>57</xdr:col>
      <xdr:colOff>5603</xdr:colOff>
      <xdr:row>412</xdr:row>
      <xdr:rowOff>201706</xdr:rowOff>
    </xdr:to>
    <xdr:graphicFrame macro="">
      <xdr:nvGraphicFramePr>
        <xdr:cNvPr id="34" name="Grafiek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54</xdr:col>
      <xdr:colOff>0</xdr:colOff>
      <xdr:row>418</xdr:row>
      <xdr:rowOff>0</xdr:rowOff>
    </xdr:from>
    <xdr:to>
      <xdr:col>57</xdr:col>
      <xdr:colOff>5603</xdr:colOff>
      <xdr:row>435</xdr:row>
      <xdr:rowOff>201706</xdr:rowOff>
    </xdr:to>
    <xdr:graphicFrame macro="">
      <xdr:nvGraphicFramePr>
        <xdr:cNvPr id="35" name="Grafiek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58</xdr:col>
      <xdr:colOff>0</xdr:colOff>
      <xdr:row>280</xdr:row>
      <xdr:rowOff>0</xdr:rowOff>
    </xdr:from>
    <xdr:to>
      <xdr:col>61</xdr:col>
      <xdr:colOff>5603</xdr:colOff>
      <xdr:row>297</xdr:row>
      <xdr:rowOff>201706</xdr:rowOff>
    </xdr:to>
    <xdr:graphicFrame macro="">
      <xdr:nvGraphicFramePr>
        <xdr:cNvPr id="36" name="Grafiek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58</xdr:col>
      <xdr:colOff>0</xdr:colOff>
      <xdr:row>303</xdr:row>
      <xdr:rowOff>0</xdr:rowOff>
    </xdr:from>
    <xdr:to>
      <xdr:col>61</xdr:col>
      <xdr:colOff>5603</xdr:colOff>
      <xdr:row>320</xdr:row>
      <xdr:rowOff>201706</xdr:rowOff>
    </xdr:to>
    <xdr:graphicFrame macro="">
      <xdr:nvGraphicFramePr>
        <xdr:cNvPr id="37" name="Grafiek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58</xdr:col>
      <xdr:colOff>0</xdr:colOff>
      <xdr:row>326</xdr:row>
      <xdr:rowOff>0</xdr:rowOff>
    </xdr:from>
    <xdr:to>
      <xdr:col>61</xdr:col>
      <xdr:colOff>5603</xdr:colOff>
      <xdr:row>343</xdr:row>
      <xdr:rowOff>201706</xdr:rowOff>
    </xdr:to>
    <xdr:graphicFrame macro="">
      <xdr:nvGraphicFramePr>
        <xdr:cNvPr id="38" name="Grafiek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58</xdr:col>
      <xdr:colOff>0</xdr:colOff>
      <xdr:row>349</xdr:row>
      <xdr:rowOff>0</xdr:rowOff>
    </xdr:from>
    <xdr:to>
      <xdr:col>61</xdr:col>
      <xdr:colOff>5603</xdr:colOff>
      <xdr:row>366</xdr:row>
      <xdr:rowOff>201705</xdr:rowOff>
    </xdr:to>
    <xdr:graphicFrame macro="">
      <xdr:nvGraphicFramePr>
        <xdr:cNvPr id="39" name="Grafiek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58</xdr:col>
      <xdr:colOff>0</xdr:colOff>
      <xdr:row>372</xdr:row>
      <xdr:rowOff>0</xdr:rowOff>
    </xdr:from>
    <xdr:to>
      <xdr:col>61</xdr:col>
      <xdr:colOff>5603</xdr:colOff>
      <xdr:row>389</xdr:row>
      <xdr:rowOff>201706</xdr:rowOff>
    </xdr:to>
    <xdr:graphicFrame macro="">
      <xdr:nvGraphicFramePr>
        <xdr:cNvPr id="40" name="Grafiek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58</xdr:col>
      <xdr:colOff>0</xdr:colOff>
      <xdr:row>395</xdr:row>
      <xdr:rowOff>0</xdr:rowOff>
    </xdr:from>
    <xdr:to>
      <xdr:col>61</xdr:col>
      <xdr:colOff>5603</xdr:colOff>
      <xdr:row>412</xdr:row>
      <xdr:rowOff>201706</xdr:rowOff>
    </xdr:to>
    <xdr:graphicFrame macro="">
      <xdr:nvGraphicFramePr>
        <xdr:cNvPr id="41" name="Grafiek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58</xdr:col>
      <xdr:colOff>0</xdr:colOff>
      <xdr:row>418</xdr:row>
      <xdr:rowOff>0</xdr:rowOff>
    </xdr:from>
    <xdr:to>
      <xdr:col>61</xdr:col>
      <xdr:colOff>5603</xdr:colOff>
      <xdr:row>435</xdr:row>
      <xdr:rowOff>201706</xdr:rowOff>
    </xdr:to>
    <xdr:graphicFrame macro="">
      <xdr:nvGraphicFramePr>
        <xdr:cNvPr id="42" name="Grafiek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54</xdr:col>
      <xdr:colOff>0</xdr:colOff>
      <xdr:row>441</xdr:row>
      <xdr:rowOff>0</xdr:rowOff>
    </xdr:from>
    <xdr:to>
      <xdr:col>57</xdr:col>
      <xdr:colOff>5603</xdr:colOff>
      <xdr:row>458</xdr:row>
      <xdr:rowOff>201706</xdr:rowOff>
    </xdr:to>
    <xdr:graphicFrame macro="">
      <xdr:nvGraphicFramePr>
        <xdr:cNvPr id="43" name="Grafiek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58</xdr:col>
      <xdr:colOff>0</xdr:colOff>
      <xdr:row>441</xdr:row>
      <xdr:rowOff>0</xdr:rowOff>
    </xdr:from>
    <xdr:to>
      <xdr:col>61</xdr:col>
      <xdr:colOff>5603</xdr:colOff>
      <xdr:row>458</xdr:row>
      <xdr:rowOff>201706</xdr:rowOff>
    </xdr:to>
    <xdr:graphicFrame macro="">
      <xdr:nvGraphicFramePr>
        <xdr:cNvPr id="44" name="Grafiek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54</xdr:col>
      <xdr:colOff>0</xdr:colOff>
      <xdr:row>464</xdr:row>
      <xdr:rowOff>0</xdr:rowOff>
    </xdr:from>
    <xdr:to>
      <xdr:col>57</xdr:col>
      <xdr:colOff>5603</xdr:colOff>
      <xdr:row>481</xdr:row>
      <xdr:rowOff>201706</xdr:rowOff>
    </xdr:to>
    <xdr:graphicFrame macro="">
      <xdr:nvGraphicFramePr>
        <xdr:cNvPr id="45" name="Grafiek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58</xdr:col>
      <xdr:colOff>0</xdr:colOff>
      <xdr:row>464</xdr:row>
      <xdr:rowOff>0</xdr:rowOff>
    </xdr:from>
    <xdr:to>
      <xdr:col>61</xdr:col>
      <xdr:colOff>5603</xdr:colOff>
      <xdr:row>481</xdr:row>
      <xdr:rowOff>201706</xdr:rowOff>
    </xdr:to>
    <xdr:graphicFrame macro="">
      <xdr:nvGraphicFramePr>
        <xdr:cNvPr id="46" name="Grafiek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54</xdr:col>
      <xdr:colOff>0</xdr:colOff>
      <xdr:row>487</xdr:row>
      <xdr:rowOff>0</xdr:rowOff>
    </xdr:from>
    <xdr:to>
      <xdr:col>57</xdr:col>
      <xdr:colOff>5603</xdr:colOff>
      <xdr:row>504</xdr:row>
      <xdr:rowOff>201705</xdr:rowOff>
    </xdr:to>
    <xdr:graphicFrame macro="">
      <xdr:nvGraphicFramePr>
        <xdr:cNvPr id="47" name="Grafiek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58</xdr:col>
      <xdr:colOff>0</xdr:colOff>
      <xdr:row>487</xdr:row>
      <xdr:rowOff>0</xdr:rowOff>
    </xdr:from>
    <xdr:to>
      <xdr:col>61</xdr:col>
      <xdr:colOff>5603</xdr:colOff>
      <xdr:row>504</xdr:row>
      <xdr:rowOff>201705</xdr:rowOff>
    </xdr:to>
    <xdr:graphicFrame macro="">
      <xdr:nvGraphicFramePr>
        <xdr:cNvPr id="48" name="Grafiek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54</xdr:col>
      <xdr:colOff>0</xdr:colOff>
      <xdr:row>510</xdr:row>
      <xdr:rowOff>0</xdr:rowOff>
    </xdr:from>
    <xdr:to>
      <xdr:col>57</xdr:col>
      <xdr:colOff>5603</xdr:colOff>
      <xdr:row>527</xdr:row>
      <xdr:rowOff>201706</xdr:rowOff>
    </xdr:to>
    <xdr:graphicFrame macro="">
      <xdr:nvGraphicFramePr>
        <xdr:cNvPr id="49" name="Grafiek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58</xdr:col>
      <xdr:colOff>0</xdr:colOff>
      <xdr:row>510</xdr:row>
      <xdr:rowOff>0</xdr:rowOff>
    </xdr:from>
    <xdr:to>
      <xdr:col>61</xdr:col>
      <xdr:colOff>5603</xdr:colOff>
      <xdr:row>527</xdr:row>
      <xdr:rowOff>201706</xdr:rowOff>
    </xdr:to>
    <xdr:graphicFrame macro="">
      <xdr:nvGraphicFramePr>
        <xdr:cNvPr id="50" name="Grafiek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54</xdr:col>
      <xdr:colOff>0</xdr:colOff>
      <xdr:row>533</xdr:row>
      <xdr:rowOff>0</xdr:rowOff>
    </xdr:from>
    <xdr:to>
      <xdr:col>57</xdr:col>
      <xdr:colOff>5603</xdr:colOff>
      <xdr:row>550</xdr:row>
      <xdr:rowOff>201706</xdr:rowOff>
    </xdr:to>
    <xdr:graphicFrame macro="">
      <xdr:nvGraphicFramePr>
        <xdr:cNvPr id="51" name="Grafiek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58</xdr:col>
      <xdr:colOff>0</xdr:colOff>
      <xdr:row>533</xdr:row>
      <xdr:rowOff>0</xdr:rowOff>
    </xdr:from>
    <xdr:to>
      <xdr:col>61</xdr:col>
      <xdr:colOff>5603</xdr:colOff>
      <xdr:row>550</xdr:row>
      <xdr:rowOff>201706</xdr:rowOff>
    </xdr:to>
    <xdr:graphicFrame macro="">
      <xdr:nvGraphicFramePr>
        <xdr:cNvPr id="52" name="Grafiek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54</xdr:col>
      <xdr:colOff>0</xdr:colOff>
      <xdr:row>556</xdr:row>
      <xdr:rowOff>0</xdr:rowOff>
    </xdr:from>
    <xdr:to>
      <xdr:col>57</xdr:col>
      <xdr:colOff>5603</xdr:colOff>
      <xdr:row>573</xdr:row>
      <xdr:rowOff>201706</xdr:rowOff>
    </xdr:to>
    <xdr:graphicFrame macro="">
      <xdr:nvGraphicFramePr>
        <xdr:cNvPr id="53" name="Grafiek 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58</xdr:col>
      <xdr:colOff>0</xdr:colOff>
      <xdr:row>556</xdr:row>
      <xdr:rowOff>0</xdr:rowOff>
    </xdr:from>
    <xdr:to>
      <xdr:col>61</xdr:col>
      <xdr:colOff>5603</xdr:colOff>
      <xdr:row>573</xdr:row>
      <xdr:rowOff>201706</xdr:rowOff>
    </xdr:to>
    <xdr:graphicFrame macro="">
      <xdr:nvGraphicFramePr>
        <xdr:cNvPr id="54" name="Grafiek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5602</xdr:colOff>
      <xdr:row>4</xdr:row>
      <xdr:rowOff>0</xdr:rowOff>
    </xdr:from>
    <xdr:to>
      <xdr:col>22</xdr:col>
      <xdr:colOff>11205</xdr:colOff>
      <xdr:row>13</xdr:row>
      <xdr:rowOff>201705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0</xdr:colOff>
      <xdr:row>19</xdr:row>
      <xdr:rowOff>0</xdr:rowOff>
    </xdr:from>
    <xdr:to>
      <xdr:col>22</xdr:col>
      <xdr:colOff>5603</xdr:colOff>
      <xdr:row>28</xdr:row>
      <xdr:rowOff>201705</xdr:rowOff>
    </xdr:to>
    <xdr:graphicFrame macro="">
      <xdr:nvGraphicFramePr>
        <xdr:cNvPr id="3" name="Grafie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0</xdr:colOff>
      <xdr:row>34</xdr:row>
      <xdr:rowOff>0</xdr:rowOff>
    </xdr:from>
    <xdr:to>
      <xdr:col>22</xdr:col>
      <xdr:colOff>5603</xdr:colOff>
      <xdr:row>43</xdr:row>
      <xdr:rowOff>201705</xdr:rowOff>
    </xdr:to>
    <xdr:graphicFrame macro="">
      <xdr:nvGraphicFramePr>
        <xdr:cNvPr id="4" name="Grafiek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0</xdr:colOff>
      <xdr:row>4</xdr:row>
      <xdr:rowOff>0</xdr:rowOff>
    </xdr:from>
    <xdr:to>
      <xdr:col>26</xdr:col>
      <xdr:colOff>5603</xdr:colOff>
      <xdr:row>13</xdr:row>
      <xdr:rowOff>201705</xdr:rowOff>
    </xdr:to>
    <xdr:graphicFrame macro="">
      <xdr:nvGraphicFramePr>
        <xdr:cNvPr id="5" name="Grafiek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0</xdr:colOff>
      <xdr:row>49</xdr:row>
      <xdr:rowOff>0</xdr:rowOff>
    </xdr:from>
    <xdr:to>
      <xdr:col>22</xdr:col>
      <xdr:colOff>5603</xdr:colOff>
      <xdr:row>58</xdr:row>
      <xdr:rowOff>201705</xdr:rowOff>
    </xdr:to>
    <xdr:graphicFrame macro="">
      <xdr:nvGraphicFramePr>
        <xdr:cNvPr id="6" name="Grafiek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64</xdr:row>
      <xdr:rowOff>0</xdr:rowOff>
    </xdr:from>
    <xdr:to>
      <xdr:col>22</xdr:col>
      <xdr:colOff>5603</xdr:colOff>
      <xdr:row>73</xdr:row>
      <xdr:rowOff>201704</xdr:rowOff>
    </xdr:to>
    <xdr:graphicFrame macro="">
      <xdr:nvGraphicFramePr>
        <xdr:cNvPr id="7" name="Grafiek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0</xdr:colOff>
      <xdr:row>79</xdr:row>
      <xdr:rowOff>24740</xdr:rowOff>
    </xdr:from>
    <xdr:to>
      <xdr:col>22</xdr:col>
      <xdr:colOff>5603</xdr:colOff>
      <xdr:row>89</xdr:row>
      <xdr:rowOff>28523</xdr:rowOff>
    </xdr:to>
    <xdr:graphicFrame macro="">
      <xdr:nvGraphicFramePr>
        <xdr:cNvPr id="8" name="Grafiek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18</xdr:col>
      <xdr:colOff>0</xdr:colOff>
      <xdr:row>381</xdr:row>
      <xdr:rowOff>0</xdr:rowOff>
    </xdr:from>
    <xdr:to>
      <xdr:col>21</xdr:col>
      <xdr:colOff>5603</xdr:colOff>
      <xdr:row>399</xdr:row>
      <xdr:rowOff>28523</xdr:rowOff>
    </xdr:to>
    <xdr:graphicFrame macro="">
      <xdr:nvGraphicFramePr>
        <xdr:cNvPr id="9" name="Grafiek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23</xdr:col>
      <xdr:colOff>0</xdr:colOff>
      <xdr:row>19</xdr:row>
      <xdr:rowOff>0</xdr:rowOff>
    </xdr:from>
    <xdr:to>
      <xdr:col>26</xdr:col>
      <xdr:colOff>5603</xdr:colOff>
      <xdr:row>28</xdr:row>
      <xdr:rowOff>201705</xdr:rowOff>
    </xdr:to>
    <xdr:graphicFrame macro="">
      <xdr:nvGraphicFramePr>
        <xdr:cNvPr id="10" name="Grafiek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23</xdr:col>
      <xdr:colOff>0</xdr:colOff>
      <xdr:row>34</xdr:row>
      <xdr:rowOff>0</xdr:rowOff>
    </xdr:from>
    <xdr:to>
      <xdr:col>26</xdr:col>
      <xdr:colOff>5603</xdr:colOff>
      <xdr:row>43</xdr:row>
      <xdr:rowOff>201705</xdr:rowOff>
    </xdr:to>
    <xdr:graphicFrame macro="">
      <xdr:nvGraphicFramePr>
        <xdr:cNvPr id="11" name="Grafiek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23</xdr:col>
      <xdr:colOff>0</xdr:colOff>
      <xdr:row>49</xdr:row>
      <xdr:rowOff>0</xdr:rowOff>
    </xdr:from>
    <xdr:to>
      <xdr:col>26</xdr:col>
      <xdr:colOff>5603</xdr:colOff>
      <xdr:row>58</xdr:row>
      <xdr:rowOff>201705</xdr:rowOff>
    </xdr:to>
    <xdr:graphicFrame macro="">
      <xdr:nvGraphicFramePr>
        <xdr:cNvPr id="12" name="Grafiek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23</xdr:col>
      <xdr:colOff>0</xdr:colOff>
      <xdr:row>64</xdr:row>
      <xdr:rowOff>0</xdr:rowOff>
    </xdr:from>
    <xdr:to>
      <xdr:col>26</xdr:col>
      <xdr:colOff>5603</xdr:colOff>
      <xdr:row>73</xdr:row>
      <xdr:rowOff>201704</xdr:rowOff>
    </xdr:to>
    <xdr:graphicFrame macro="">
      <xdr:nvGraphicFramePr>
        <xdr:cNvPr id="13" name="Grafiek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23</xdr:col>
      <xdr:colOff>0</xdr:colOff>
      <xdr:row>79</xdr:row>
      <xdr:rowOff>0</xdr:rowOff>
    </xdr:from>
    <xdr:to>
      <xdr:col>26</xdr:col>
      <xdr:colOff>5603</xdr:colOff>
      <xdr:row>89</xdr:row>
      <xdr:rowOff>3783</xdr:rowOff>
    </xdr:to>
    <xdr:graphicFrame macro="">
      <xdr:nvGraphicFramePr>
        <xdr:cNvPr id="14" name="Grafiek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19</xdr:col>
      <xdr:colOff>0</xdr:colOff>
      <xdr:row>94</xdr:row>
      <xdr:rowOff>0</xdr:rowOff>
    </xdr:from>
    <xdr:to>
      <xdr:col>22</xdr:col>
      <xdr:colOff>5603</xdr:colOff>
      <xdr:row>103</xdr:row>
      <xdr:rowOff>201705</xdr:rowOff>
    </xdr:to>
    <xdr:graphicFrame macro="">
      <xdr:nvGraphicFramePr>
        <xdr:cNvPr id="15" name="Grafiek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19</xdr:col>
      <xdr:colOff>0</xdr:colOff>
      <xdr:row>109</xdr:row>
      <xdr:rowOff>0</xdr:rowOff>
    </xdr:from>
    <xdr:to>
      <xdr:col>22</xdr:col>
      <xdr:colOff>5603</xdr:colOff>
      <xdr:row>118</xdr:row>
      <xdr:rowOff>201705</xdr:rowOff>
    </xdr:to>
    <xdr:graphicFrame macro="">
      <xdr:nvGraphicFramePr>
        <xdr:cNvPr id="16" name="Grafiek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19</xdr:col>
      <xdr:colOff>0</xdr:colOff>
      <xdr:row>124</xdr:row>
      <xdr:rowOff>0</xdr:rowOff>
    </xdr:from>
    <xdr:to>
      <xdr:col>22</xdr:col>
      <xdr:colOff>5603</xdr:colOff>
      <xdr:row>133</xdr:row>
      <xdr:rowOff>201705</xdr:rowOff>
    </xdr:to>
    <xdr:graphicFrame macro="">
      <xdr:nvGraphicFramePr>
        <xdr:cNvPr id="17" name="Grafiek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19</xdr:col>
      <xdr:colOff>0</xdr:colOff>
      <xdr:row>139</xdr:row>
      <xdr:rowOff>0</xdr:rowOff>
    </xdr:from>
    <xdr:to>
      <xdr:col>22</xdr:col>
      <xdr:colOff>5603</xdr:colOff>
      <xdr:row>148</xdr:row>
      <xdr:rowOff>201705</xdr:rowOff>
    </xdr:to>
    <xdr:graphicFrame macro="">
      <xdr:nvGraphicFramePr>
        <xdr:cNvPr id="18" name="Grafiek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19</xdr:col>
      <xdr:colOff>0</xdr:colOff>
      <xdr:row>154</xdr:row>
      <xdr:rowOff>0</xdr:rowOff>
    </xdr:from>
    <xdr:to>
      <xdr:col>22</xdr:col>
      <xdr:colOff>5603</xdr:colOff>
      <xdr:row>163</xdr:row>
      <xdr:rowOff>201705</xdr:rowOff>
    </xdr:to>
    <xdr:graphicFrame macro="">
      <xdr:nvGraphicFramePr>
        <xdr:cNvPr id="19" name="Grafiek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23</xdr:col>
      <xdr:colOff>0</xdr:colOff>
      <xdr:row>94</xdr:row>
      <xdr:rowOff>0</xdr:rowOff>
    </xdr:from>
    <xdr:to>
      <xdr:col>26</xdr:col>
      <xdr:colOff>5603</xdr:colOff>
      <xdr:row>103</xdr:row>
      <xdr:rowOff>201705</xdr:rowOff>
    </xdr:to>
    <xdr:graphicFrame macro="">
      <xdr:nvGraphicFramePr>
        <xdr:cNvPr id="20" name="Grafiek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23</xdr:col>
      <xdr:colOff>0</xdr:colOff>
      <xdr:row>109</xdr:row>
      <xdr:rowOff>0</xdr:rowOff>
    </xdr:from>
    <xdr:to>
      <xdr:col>26</xdr:col>
      <xdr:colOff>5603</xdr:colOff>
      <xdr:row>118</xdr:row>
      <xdr:rowOff>201705</xdr:rowOff>
    </xdr:to>
    <xdr:graphicFrame macro="">
      <xdr:nvGraphicFramePr>
        <xdr:cNvPr id="21" name="Grafiek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23</xdr:col>
      <xdr:colOff>0</xdr:colOff>
      <xdr:row>124</xdr:row>
      <xdr:rowOff>0</xdr:rowOff>
    </xdr:from>
    <xdr:to>
      <xdr:col>26</xdr:col>
      <xdr:colOff>5603</xdr:colOff>
      <xdr:row>133</xdr:row>
      <xdr:rowOff>201705</xdr:rowOff>
    </xdr:to>
    <xdr:graphicFrame macro="">
      <xdr:nvGraphicFramePr>
        <xdr:cNvPr id="22" name="Grafiek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23</xdr:col>
      <xdr:colOff>0</xdr:colOff>
      <xdr:row>139</xdr:row>
      <xdr:rowOff>0</xdr:rowOff>
    </xdr:from>
    <xdr:to>
      <xdr:col>26</xdr:col>
      <xdr:colOff>5603</xdr:colOff>
      <xdr:row>148</xdr:row>
      <xdr:rowOff>201705</xdr:rowOff>
    </xdr:to>
    <xdr:graphicFrame macro="">
      <xdr:nvGraphicFramePr>
        <xdr:cNvPr id="23" name="Grafiek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23</xdr:col>
      <xdr:colOff>0</xdr:colOff>
      <xdr:row>154</xdr:row>
      <xdr:rowOff>0</xdr:rowOff>
    </xdr:from>
    <xdr:to>
      <xdr:col>26</xdr:col>
      <xdr:colOff>5603</xdr:colOff>
      <xdr:row>163</xdr:row>
      <xdr:rowOff>201705</xdr:rowOff>
    </xdr:to>
    <xdr:graphicFrame macro="">
      <xdr:nvGraphicFramePr>
        <xdr:cNvPr id="24" name="Grafiek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19</xdr:col>
      <xdr:colOff>0</xdr:colOff>
      <xdr:row>169</xdr:row>
      <xdr:rowOff>0</xdr:rowOff>
    </xdr:from>
    <xdr:to>
      <xdr:col>22</xdr:col>
      <xdr:colOff>5603</xdr:colOff>
      <xdr:row>178</xdr:row>
      <xdr:rowOff>201706</xdr:rowOff>
    </xdr:to>
    <xdr:graphicFrame macro="">
      <xdr:nvGraphicFramePr>
        <xdr:cNvPr id="25" name="Grafiek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23</xdr:col>
      <xdr:colOff>0</xdr:colOff>
      <xdr:row>169</xdr:row>
      <xdr:rowOff>0</xdr:rowOff>
    </xdr:from>
    <xdr:to>
      <xdr:col>26</xdr:col>
      <xdr:colOff>5603</xdr:colOff>
      <xdr:row>178</xdr:row>
      <xdr:rowOff>201706</xdr:rowOff>
    </xdr:to>
    <xdr:graphicFrame macro="">
      <xdr:nvGraphicFramePr>
        <xdr:cNvPr id="26" name="Grafiek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19</xdr:col>
      <xdr:colOff>0</xdr:colOff>
      <xdr:row>184</xdr:row>
      <xdr:rowOff>0</xdr:rowOff>
    </xdr:from>
    <xdr:to>
      <xdr:col>22</xdr:col>
      <xdr:colOff>5603</xdr:colOff>
      <xdr:row>193</xdr:row>
      <xdr:rowOff>201706</xdr:rowOff>
    </xdr:to>
    <xdr:graphicFrame macro="">
      <xdr:nvGraphicFramePr>
        <xdr:cNvPr id="27" name="Grafiek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19</xdr:col>
      <xdr:colOff>0</xdr:colOff>
      <xdr:row>199</xdr:row>
      <xdr:rowOff>0</xdr:rowOff>
    </xdr:from>
    <xdr:to>
      <xdr:col>22</xdr:col>
      <xdr:colOff>5603</xdr:colOff>
      <xdr:row>208</xdr:row>
      <xdr:rowOff>201706</xdr:rowOff>
    </xdr:to>
    <xdr:graphicFrame macro="">
      <xdr:nvGraphicFramePr>
        <xdr:cNvPr id="28" name="Grafiek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19</xdr:col>
      <xdr:colOff>0</xdr:colOff>
      <xdr:row>214</xdr:row>
      <xdr:rowOff>0</xdr:rowOff>
    </xdr:from>
    <xdr:to>
      <xdr:col>22</xdr:col>
      <xdr:colOff>5603</xdr:colOff>
      <xdr:row>223</xdr:row>
      <xdr:rowOff>201706</xdr:rowOff>
    </xdr:to>
    <xdr:graphicFrame macro="">
      <xdr:nvGraphicFramePr>
        <xdr:cNvPr id="29" name="Grafiek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19</xdr:col>
      <xdr:colOff>0</xdr:colOff>
      <xdr:row>229</xdr:row>
      <xdr:rowOff>0</xdr:rowOff>
    </xdr:from>
    <xdr:to>
      <xdr:col>22</xdr:col>
      <xdr:colOff>5603</xdr:colOff>
      <xdr:row>238</xdr:row>
      <xdr:rowOff>201705</xdr:rowOff>
    </xdr:to>
    <xdr:graphicFrame macro="">
      <xdr:nvGraphicFramePr>
        <xdr:cNvPr id="30" name="Grafiek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19</xdr:col>
      <xdr:colOff>0</xdr:colOff>
      <xdr:row>244</xdr:row>
      <xdr:rowOff>0</xdr:rowOff>
    </xdr:from>
    <xdr:to>
      <xdr:col>22</xdr:col>
      <xdr:colOff>5603</xdr:colOff>
      <xdr:row>253</xdr:row>
      <xdr:rowOff>201706</xdr:rowOff>
    </xdr:to>
    <xdr:graphicFrame macro="">
      <xdr:nvGraphicFramePr>
        <xdr:cNvPr id="31" name="Grafiek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19</xdr:col>
      <xdr:colOff>0</xdr:colOff>
      <xdr:row>259</xdr:row>
      <xdr:rowOff>0</xdr:rowOff>
    </xdr:from>
    <xdr:to>
      <xdr:col>22</xdr:col>
      <xdr:colOff>5603</xdr:colOff>
      <xdr:row>268</xdr:row>
      <xdr:rowOff>201706</xdr:rowOff>
    </xdr:to>
    <xdr:graphicFrame macro="">
      <xdr:nvGraphicFramePr>
        <xdr:cNvPr id="32" name="Grafiek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19</xdr:col>
      <xdr:colOff>0</xdr:colOff>
      <xdr:row>274</xdr:row>
      <xdr:rowOff>0</xdr:rowOff>
    </xdr:from>
    <xdr:to>
      <xdr:col>22</xdr:col>
      <xdr:colOff>5603</xdr:colOff>
      <xdr:row>283</xdr:row>
      <xdr:rowOff>201706</xdr:rowOff>
    </xdr:to>
    <xdr:graphicFrame macro="">
      <xdr:nvGraphicFramePr>
        <xdr:cNvPr id="33" name="Grafiek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23</xdr:col>
      <xdr:colOff>0</xdr:colOff>
      <xdr:row>184</xdr:row>
      <xdr:rowOff>0</xdr:rowOff>
    </xdr:from>
    <xdr:to>
      <xdr:col>26</xdr:col>
      <xdr:colOff>5603</xdr:colOff>
      <xdr:row>193</xdr:row>
      <xdr:rowOff>201706</xdr:rowOff>
    </xdr:to>
    <xdr:graphicFrame macro="">
      <xdr:nvGraphicFramePr>
        <xdr:cNvPr id="34" name="Grafiek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23</xdr:col>
      <xdr:colOff>0</xdr:colOff>
      <xdr:row>199</xdr:row>
      <xdr:rowOff>0</xdr:rowOff>
    </xdr:from>
    <xdr:to>
      <xdr:col>26</xdr:col>
      <xdr:colOff>5603</xdr:colOff>
      <xdr:row>208</xdr:row>
      <xdr:rowOff>201706</xdr:rowOff>
    </xdr:to>
    <xdr:graphicFrame macro="">
      <xdr:nvGraphicFramePr>
        <xdr:cNvPr id="35" name="Grafiek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23</xdr:col>
      <xdr:colOff>0</xdr:colOff>
      <xdr:row>214</xdr:row>
      <xdr:rowOff>0</xdr:rowOff>
    </xdr:from>
    <xdr:to>
      <xdr:col>26</xdr:col>
      <xdr:colOff>5603</xdr:colOff>
      <xdr:row>223</xdr:row>
      <xdr:rowOff>201706</xdr:rowOff>
    </xdr:to>
    <xdr:graphicFrame macro="">
      <xdr:nvGraphicFramePr>
        <xdr:cNvPr id="36" name="Grafiek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23</xdr:col>
      <xdr:colOff>0</xdr:colOff>
      <xdr:row>229</xdr:row>
      <xdr:rowOff>0</xdr:rowOff>
    </xdr:from>
    <xdr:to>
      <xdr:col>26</xdr:col>
      <xdr:colOff>5603</xdr:colOff>
      <xdr:row>238</xdr:row>
      <xdr:rowOff>201705</xdr:rowOff>
    </xdr:to>
    <xdr:graphicFrame macro="">
      <xdr:nvGraphicFramePr>
        <xdr:cNvPr id="37" name="Grafiek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23</xdr:col>
      <xdr:colOff>0</xdr:colOff>
      <xdr:row>244</xdr:row>
      <xdr:rowOff>0</xdr:rowOff>
    </xdr:from>
    <xdr:to>
      <xdr:col>26</xdr:col>
      <xdr:colOff>5603</xdr:colOff>
      <xdr:row>253</xdr:row>
      <xdr:rowOff>201706</xdr:rowOff>
    </xdr:to>
    <xdr:graphicFrame macro="">
      <xdr:nvGraphicFramePr>
        <xdr:cNvPr id="38" name="Grafiek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23</xdr:col>
      <xdr:colOff>0</xdr:colOff>
      <xdr:row>259</xdr:row>
      <xdr:rowOff>0</xdr:rowOff>
    </xdr:from>
    <xdr:to>
      <xdr:col>26</xdr:col>
      <xdr:colOff>5603</xdr:colOff>
      <xdr:row>268</xdr:row>
      <xdr:rowOff>201706</xdr:rowOff>
    </xdr:to>
    <xdr:graphicFrame macro="">
      <xdr:nvGraphicFramePr>
        <xdr:cNvPr id="39" name="Grafiek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23</xdr:col>
      <xdr:colOff>0</xdr:colOff>
      <xdr:row>274</xdr:row>
      <xdr:rowOff>0</xdr:rowOff>
    </xdr:from>
    <xdr:to>
      <xdr:col>26</xdr:col>
      <xdr:colOff>5603</xdr:colOff>
      <xdr:row>283</xdr:row>
      <xdr:rowOff>201706</xdr:rowOff>
    </xdr:to>
    <xdr:graphicFrame macro="">
      <xdr:nvGraphicFramePr>
        <xdr:cNvPr id="40" name="Grafiek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19</xdr:col>
      <xdr:colOff>0</xdr:colOff>
      <xdr:row>289</xdr:row>
      <xdr:rowOff>0</xdr:rowOff>
    </xdr:from>
    <xdr:to>
      <xdr:col>22</xdr:col>
      <xdr:colOff>5603</xdr:colOff>
      <xdr:row>298</xdr:row>
      <xdr:rowOff>201706</xdr:rowOff>
    </xdr:to>
    <xdr:graphicFrame macro="">
      <xdr:nvGraphicFramePr>
        <xdr:cNvPr id="41" name="Grafiek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23</xdr:col>
      <xdr:colOff>0</xdr:colOff>
      <xdr:row>289</xdr:row>
      <xdr:rowOff>0</xdr:rowOff>
    </xdr:from>
    <xdr:to>
      <xdr:col>26</xdr:col>
      <xdr:colOff>5603</xdr:colOff>
      <xdr:row>298</xdr:row>
      <xdr:rowOff>201706</xdr:rowOff>
    </xdr:to>
    <xdr:graphicFrame macro="">
      <xdr:nvGraphicFramePr>
        <xdr:cNvPr id="42" name="Grafiek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19</xdr:col>
      <xdr:colOff>0</xdr:colOff>
      <xdr:row>304</xdr:row>
      <xdr:rowOff>0</xdr:rowOff>
    </xdr:from>
    <xdr:to>
      <xdr:col>22</xdr:col>
      <xdr:colOff>5603</xdr:colOff>
      <xdr:row>313</xdr:row>
      <xdr:rowOff>201706</xdr:rowOff>
    </xdr:to>
    <xdr:graphicFrame macro="">
      <xdr:nvGraphicFramePr>
        <xdr:cNvPr id="43" name="Grafiek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23</xdr:col>
      <xdr:colOff>0</xdr:colOff>
      <xdr:row>304</xdr:row>
      <xdr:rowOff>0</xdr:rowOff>
    </xdr:from>
    <xdr:to>
      <xdr:col>26</xdr:col>
      <xdr:colOff>5603</xdr:colOff>
      <xdr:row>313</xdr:row>
      <xdr:rowOff>201706</xdr:rowOff>
    </xdr:to>
    <xdr:graphicFrame macro="">
      <xdr:nvGraphicFramePr>
        <xdr:cNvPr id="44" name="Grafiek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19</xdr:col>
      <xdr:colOff>0</xdr:colOff>
      <xdr:row>319</xdr:row>
      <xdr:rowOff>0</xdr:rowOff>
    </xdr:from>
    <xdr:to>
      <xdr:col>22</xdr:col>
      <xdr:colOff>5603</xdr:colOff>
      <xdr:row>328</xdr:row>
      <xdr:rowOff>201705</xdr:rowOff>
    </xdr:to>
    <xdr:graphicFrame macro="">
      <xdr:nvGraphicFramePr>
        <xdr:cNvPr id="45" name="Grafiek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23</xdr:col>
      <xdr:colOff>0</xdr:colOff>
      <xdr:row>319</xdr:row>
      <xdr:rowOff>0</xdr:rowOff>
    </xdr:from>
    <xdr:to>
      <xdr:col>26</xdr:col>
      <xdr:colOff>5603</xdr:colOff>
      <xdr:row>328</xdr:row>
      <xdr:rowOff>201705</xdr:rowOff>
    </xdr:to>
    <xdr:graphicFrame macro="">
      <xdr:nvGraphicFramePr>
        <xdr:cNvPr id="46" name="Grafiek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19</xdr:col>
      <xdr:colOff>0</xdr:colOff>
      <xdr:row>334</xdr:row>
      <xdr:rowOff>0</xdr:rowOff>
    </xdr:from>
    <xdr:to>
      <xdr:col>22</xdr:col>
      <xdr:colOff>5603</xdr:colOff>
      <xdr:row>343</xdr:row>
      <xdr:rowOff>201706</xdr:rowOff>
    </xdr:to>
    <xdr:graphicFrame macro="">
      <xdr:nvGraphicFramePr>
        <xdr:cNvPr id="47" name="Grafiek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23</xdr:col>
      <xdr:colOff>0</xdr:colOff>
      <xdr:row>334</xdr:row>
      <xdr:rowOff>0</xdr:rowOff>
    </xdr:from>
    <xdr:to>
      <xdr:col>26</xdr:col>
      <xdr:colOff>5603</xdr:colOff>
      <xdr:row>343</xdr:row>
      <xdr:rowOff>201706</xdr:rowOff>
    </xdr:to>
    <xdr:graphicFrame macro="">
      <xdr:nvGraphicFramePr>
        <xdr:cNvPr id="48" name="Grafiek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19</xdr:col>
      <xdr:colOff>0</xdr:colOff>
      <xdr:row>349</xdr:row>
      <xdr:rowOff>0</xdr:rowOff>
    </xdr:from>
    <xdr:to>
      <xdr:col>22</xdr:col>
      <xdr:colOff>5603</xdr:colOff>
      <xdr:row>358</xdr:row>
      <xdr:rowOff>201706</xdr:rowOff>
    </xdr:to>
    <xdr:graphicFrame macro="">
      <xdr:nvGraphicFramePr>
        <xdr:cNvPr id="49" name="Grafiek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23</xdr:col>
      <xdr:colOff>0</xdr:colOff>
      <xdr:row>349</xdr:row>
      <xdr:rowOff>0</xdr:rowOff>
    </xdr:from>
    <xdr:to>
      <xdr:col>26</xdr:col>
      <xdr:colOff>5603</xdr:colOff>
      <xdr:row>358</xdr:row>
      <xdr:rowOff>201706</xdr:rowOff>
    </xdr:to>
    <xdr:graphicFrame macro="">
      <xdr:nvGraphicFramePr>
        <xdr:cNvPr id="50" name="Grafiek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19</xdr:col>
      <xdr:colOff>0</xdr:colOff>
      <xdr:row>364</xdr:row>
      <xdr:rowOff>0</xdr:rowOff>
    </xdr:from>
    <xdr:to>
      <xdr:col>22</xdr:col>
      <xdr:colOff>5603</xdr:colOff>
      <xdr:row>373</xdr:row>
      <xdr:rowOff>201706</xdr:rowOff>
    </xdr:to>
    <xdr:graphicFrame macro="">
      <xdr:nvGraphicFramePr>
        <xdr:cNvPr id="51" name="Grafiek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23</xdr:col>
      <xdr:colOff>0</xdr:colOff>
      <xdr:row>364</xdr:row>
      <xdr:rowOff>0</xdr:rowOff>
    </xdr:from>
    <xdr:to>
      <xdr:col>26</xdr:col>
      <xdr:colOff>5603</xdr:colOff>
      <xdr:row>373</xdr:row>
      <xdr:rowOff>201706</xdr:rowOff>
    </xdr:to>
    <xdr:graphicFrame macro="">
      <xdr:nvGraphicFramePr>
        <xdr:cNvPr id="52" name="Grafiek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27</xdr:col>
      <xdr:colOff>51954</xdr:colOff>
      <xdr:row>0</xdr:row>
      <xdr:rowOff>173181</xdr:rowOff>
    </xdr:from>
    <xdr:to>
      <xdr:col>31</xdr:col>
      <xdr:colOff>824386</xdr:colOff>
      <xdr:row>18</xdr:row>
      <xdr:rowOff>34637</xdr:rowOff>
    </xdr:to>
    <xdr:graphicFrame macro="">
      <xdr:nvGraphicFramePr>
        <xdr:cNvPr id="53" name="Grafiek 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31</xdr:col>
      <xdr:colOff>1645227</xdr:colOff>
      <xdr:row>14</xdr:row>
      <xdr:rowOff>69272</xdr:rowOff>
    </xdr:from>
    <xdr:to>
      <xdr:col>36</xdr:col>
      <xdr:colOff>703159</xdr:colOff>
      <xdr:row>31</xdr:row>
      <xdr:rowOff>138546</xdr:rowOff>
    </xdr:to>
    <xdr:graphicFrame macro="">
      <xdr:nvGraphicFramePr>
        <xdr:cNvPr id="54" name="Grafiek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27</xdr:col>
      <xdr:colOff>17318</xdr:colOff>
      <xdr:row>30</xdr:row>
      <xdr:rowOff>225137</xdr:rowOff>
    </xdr:from>
    <xdr:to>
      <xdr:col>31</xdr:col>
      <xdr:colOff>789750</xdr:colOff>
      <xdr:row>48</xdr:row>
      <xdr:rowOff>86593</xdr:rowOff>
    </xdr:to>
    <xdr:graphicFrame macro="">
      <xdr:nvGraphicFramePr>
        <xdr:cNvPr id="55" name="Grafiek 5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31</xdr:col>
      <xdr:colOff>1610591</xdr:colOff>
      <xdr:row>44</xdr:row>
      <xdr:rowOff>103909</xdr:rowOff>
    </xdr:from>
    <xdr:to>
      <xdr:col>36</xdr:col>
      <xdr:colOff>668523</xdr:colOff>
      <xdr:row>61</xdr:row>
      <xdr:rowOff>173183</xdr:rowOff>
    </xdr:to>
    <xdr:graphicFrame macro="">
      <xdr:nvGraphicFramePr>
        <xdr:cNvPr id="56" name="Grafiek 5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27</xdr:col>
      <xdr:colOff>242455</xdr:colOff>
      <xdr:row>58</xdr:row>
      <xdr:rowOff>138545</xdr:rowOff>
    </xdr:from>
    <xdr:to>
      <xdr:col>31</xdr:col>
      <xdr:colOff>1014887</xdr:colOff>
      <xdr:row>76</xdr:row>
      <xdr:rowOff>1</xdr:rowOff>
    </xdr:to>
    <xdr:graphicFrame macro="">
      <xdr:nvGraphicFramePr>
        <xdr:cNvPr id="57" name="Grafiek 5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32</xdr:col>
      <xdr:colOff>34637</xdr:colOff>
      <xdr:row>75</xdr:row>
      <xdr:rowOff>51954</xdr:rowOff>
    </xdr:from>
    <xdr:to>
      <xdr:col>36</xdr:col>
      <xdr:colOff>807069</xdr:colOff>
      <xdr:row>92</xdr:row>
      <xdr:rowOff>138546</xdr:rowOff>
    </xdr:to>
    <xdr:graphicFrame macro="">
      <xdr:nvGraphicFramePr>
        <xdr:cNvPr id="58" name="Grafiek 5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27</xdr:col>
      <xdr:colOff>259773</xdr:colOff>
      <xdr:row>91</xdr:row>
      <xdr:rowOff>17319</xdr:rowOff>
    </xdr:from>
    <xdr:to>
      <xdr:col>31</xdr:col>
      <xdr:colOff>1032205</xdr:colOff>
      <xdr:row>108</xdr:row>
      <xdr:rowOff>173184</xdr:rowOff>
    </xdr:to>
    <xdr:graphicFrame macro="">
      <xdr:nvGraphicFramePr>
        <xdr:cNvPr id="59" name="Grafiek 5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32</xdr:col>
      <xdr:colOff>38100</xdr:colOff>
      <xdr:row>104</xdr:row>
      <xdr:rowOff>152400</xdr:rowOff>
    </xdr:from>
    <xdr:to>
      <xdr:col>36</xdr:col>
      <xdr:colOff>810532</xdr:colOff>
      <xdr:row>122</xdr:row>
      <xdr:rowOff>39832</xdr:rowOff>
    </xdr:to>
    <xdr:graphicFrame macro="">
      <xdr:nvGraphicFramePr>
        <xdr:cNvPr id="60" name="Grafiek 5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27</xdr:col>
      <xdr:colOff>0</xdr:colOff>
      <xdr:row>121</xdr:row>
      <xdr:rowOff>0</xdr:rowOff>
    </xdr:from>
    <xdr:to>
      <xdr:col>31</xdr:col>
      <xdr:colOff>772432</xdr:colOff>
      <xdr:row>138</xdr:row>
      <xdr:rowOff>154132</xdr:rowOff>
    </xdr:to>
    <xdr:graphicFrame macro="">
      <xdr:nvGraphicFramePr>
        <xdr:cNvPr id="61" name="Grafiek 6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32</xdr:col>
      <xdr:colOff>0</xdr:colOff>
      <xdr:row>136</xdr:row>
      <xdr:rowOff>0</xdr:rowOff>
    </xdr:from>
    <xdr:to>
      <xdr:col>36</xdr:col>
      <xdr:colOff>772432</xdr:colOff>
      <xdr:row>153</xdr:row>
      <xdr:rowOff>154132</xdr:rowOff>
    </xdr:to>
    <xdr:graphicFrame macro="">
      <xdr:nvGraphicFramePr>
        <xdr:cNvPr id="62" name="Grafiek 6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27</xdr:col>
      <xdr:colOff>0</xdr:colOff>
      <xdr:row>150</xdr:row>
      <xdr:rowOff>0</xdr:rowOff>
    </xdr:from>
    <xdr:to>
      <xdr:col>31</xdr:col>
      <xdr:colOff>772432</xdr:colOff>
      <xdr:row>167</xdr:row>
      <xdr:rowOff>96982</xdr:rowOff>
    </xdr:to>
    <xdr:graphicFrame macro="">
      <xdr:nvGraphicFramePr>
        <xdr:cNvPr id="63" name="Grafiek 6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32</xdr:col>
      <xdr:colOff>0</xdr:colOff>
      <xdr:row>164</xdr:row>
      <xdr:rowOff>0</xdr:rowOff>
    </xdr:from>
    <xdr:to>
      <xdr:col>36</xdr:col>
      <xdr:colOff>772432</xdr:colOff>
      <xdr:row>181</xdr:row>
      <xdr:rowOff>77932</xdr:rowOff>
    </xdr:to>
    <xdr:graphicFrame macro="">
      <xdr:nvGraphicFramePr>
        <xdr:cNvPr id="64" name="Grafiek 6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27</xdr:col>
      <xdr:colOff>0</xdr:colOff>
      <xdr:row>182</xdr:row>
      <xdr:rowOff>0</xdr:rowOff>
    </xdr:from>
    <xdr:to>
      <xdr:col>31</xdr:col>
      <xdr:colOff>772432</xdr:colOff>
      <xdr:row>199</xdr:row>
      <xdr:rowOff>135082</xdr:rowOff>
    </xdr:to>
    <xdr:graphicFrame macro="">
      <xdr:nvGraphicFramePr>
        <xdr:cNvPr id="65" name="Grafiek 6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32</xdr:col>
      <xdr:colOff>0</xdr:colOff>
      <xdr:row>195</xdr:row>
      <xdr:rowOff>0</xdr:rowOff>
    </xdr:from>
    <xdr:to>
      <xdr:col>36</xdr:col>
      <xdr:colOff>772432</xdr:colOff>
      <xdr:row>212</xdr:row>
      <xdr:rowOff>96982</xdr:rowOff>
    </xdr:to>
    <xdr:graphicFrame macro="">
      <xdr:nvGraphicFramePr>
        <xdr:cNvPr id="66" name="Grafiek 6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27</xdr:col>
      <xdr:colOff>0</xdr:colOff>
      <xdr:row>212</xdr:row>
      <xdr:rowOff>0</xdr:rowOff>
    </xdr:from>
    <xdr:to>
      <xdr:col>31</xdr:col>
      <xdr:colOff>772432</xdr:colOff>
      <xdr:row>229</xdr:row>
      <xdr:rowOff>135082</xdr:rowOff>
    </xdr:to>
    <xdr:graphicFrame macro="">
      <xdr:nvGraphicFramePr>
        <xdr:cNvPr id="67" name="Grafiek 6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32</xdr:col>
      <xdr:colOff>0</xdr:colOff>
      <xdr:row>225</xdr:row>
      <xdr:rowOff>0</xdr:rowOff>
    </xdr:from>
    <xdr:to>
      <xdr:col>36</xdr:col>
      <xdr:colOff>772432</xdr:colOff>
      <xdr:row>242</xdr:row>
      <xdr:rowOff>96982</xdr:rowOff>
    </xdr:to>
    <xdr:graphicFrame macro="">
      <xdr:nvGraphicFramePr>
        <xdr:cNvPr id="68" name="Grafiek 6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27</xdr:col>
      <xdr:colOff>0</xdr:colOff>
      <xdr:row>240</xdr:row>
      <xdr:rowOff>0</xdr:rowOff>
    </xdr:from>
    <xdr:to>
      <xdr:col>31</xdr:col>
      <xdr:colOff>772432</xdr:colOff>
      <xdr:row>257</xdr:row>
      <xdr:rowOff>96982</xdr:rowOff>
    </xdr:to>
    <xdr:graphicFrame macro="">
      <xdr:nvGraphicFramePr>
        <xdr:cNvPr id="69" name="Grafiek 6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32</xdr:col>
      <xdr:colOff>0</xdr:colOff>
      <xdr:row>254</xdr:row>
      <xdr:rowOff>171450</xdr:rowOff>
    </xdr:from>
    <xdr:to>
      <xdr:col>36</xdr:col>
      <xdr:colOff>772432</xdr:colOff>
      <xdr:row>272</xdr:row>
      <xdr:rowOff>58882</xdr:rowOff>
    </xdr:to>
    <xdr:graphicFrame macro="">
      <xdr:nvGraphicFramePr>
        <xdr:cNvPr id="70" name="Grafiek 6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27</xdr:col>
      <xdr:colOff>0</xdr:colOff>
      <xdr:row>270</xdr:row>
      <xdr:rowOff>0</xdr:rowOff>
    </xdr:from>
    <xdr:to>
      <xdr:col>31</xdr:col>
      <xdr:colOff>772432</xdr:colOff>
      <xdr:row>287</xdr:row>
      <xdr:rowOff>96982</xdr:rowOff>
    </xdr:to>
    <xdr:graphicFrame macro="">
      <xdr:nvGraphicFramePr>
        <xdr:cNvPr id="71" name="Grafiek 7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32</xdr:col>
      <xdr:colOff>0</xdr:colOff>
      <xdr:row>285</xdr:row>
      <xdr:rowOff>0</xdr:rowOff>
    </xdr:from>
    <xdr:to>
      <xdr:col>36</xdr:col>
      <xdr:colOff>772432</xdr:colOff>
      <xdr:row>302</xdr:row>
      <xdr:rowOff>96982</xdr:rowOff>
    </xdr:to>
    <xdr:graphicFrame macro="">
      <xdr:nvGraphicFramePr>
        <xdr:cNvPr id="72" name="Grafiek 7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27</xdr:col>
      <xdr:colOff>0</xdr:colOff>
      <xdr:row>302</xdr:row>
      <xdr:rowOff>0</xdr:rowOff>
    </xdr:from>
    <xdr:to>
      <xdr:col>31</xdr:col>
      <xdr:colOff>772432</xdr:colOff>
      <xdr:row>319</xdr:row>
      <xdr:rowOff>135082</xdr:rowOff>
    </xdr:to>
    <xdr:graphicFrame macro="">
      <xdr:nvGraphicFramePr>
        <xdr:cNvPr id="73" name="Grafiek 7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32</xdr:col>
      <xdr:colOff>0</xdr:colOff>
      <xdr:row>315</xdr:row>
      <xdr:rowOff>0</xdr:rowOff>
    </xdr:from>
    <xdr:to>
      <xdr:col>36</xdr:col>
      <xdr:colOff>772432</xdr:colOff>
      <xdr:row>332</xdr:row>
      <xdr:rowOff>96982</xdr:rowOff>
    </xdr:to>
    <xdr:graphicFrame macro="">
      <xdr:nvGraphicFramePr>
        <xdr:cNvPr id="74" name="Grafiek 7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27</xdr:col>
      <xdr:colOff>0</xdr:colOff>
      <xdr:row>330</xdr:row>
      <xdr:rowOff>0</xdr:rowOff>
    </xdr:from>
    <xdr:to>
      <xdr:col>31</xdr:col>
      <xdr:colOff>772432</xdr:colOff>
      <xdr:row>347</xdr:row>
      <xdr:rowOff>96982</xdr:rowOff>
    </xdr:to>
    <xdr:graphicFrame macro="">
      <xdr:nvGraphicFramePr>
        <xdr:cNvPr id="75" name="Grafiek 7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32</xdr:col>
      <xdr:colOff>0</xdr:colOff>
      <xdr:row>345</xdr:row>
      <xdr:rowOff>0</xdr:rowOff>
    </xdr:from>
    <xdr:to>
      <xdr:col>36</xdr:col>
      <xdr:colOff>772432</xdr:colOff>
      <xdr:row>362</xdr:row>
      <xdr:rowOff>96982</xdr:rowOff>
    </xdr:to>
    <xdr:graphicFrame macro="">
      <xdr:nvGraphicFramePr>
        <xdr:cNvPr id="76" name="Grafiek 7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27</xdr:col>
      <xdr:colOff>0</xdr:colOff>
      <xdr:row>360</xdr:row>
      <xdr:rowOff>0</xdr:rowOff>
    </xdr:from>
    <xdr:to>
      <xdr:col>31</xdr:col>
      <xdr:colOff>772432</xdr:colOff>
      <xdr:row>378</xdr:row>
      <xdr:rowOff>1732</xdr:rowOff>
    </xdr:to>
    <xdr:graphicFrame macro="">
      <xdr:nvGraphicFramePr>
        <xdr:cNvPr id="77" name="Grafiek 7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41</xdr:col>
      <xdr:colOff>0</xdr:colOff>
      <xdr:row>364</xdr:row>
      <xdr:rowOff>49480</xdr:rowOff>
    </xdr:from>
    <xdr:to>
      <xdr:col>44</xdr:col>
      <xdr:colOff>5603</xdr:colOff>
      <xdr:row>377</xdr:row>
      <xdr:rowOff>136071</xdr:rowOff>
    </xdr:to>
    <xdr:graphicFrame macro="">
      <xdr:nvGraphicFramePr>
        <xdr:cNvPr id="78" name="Grafiek 7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41</xdr:col>
      <xdr:colOff>0</xdr:colOff>
      <xdr:row>349</xdr:row>
      <xdr:rowOff>61851</xdr:rowOff>
    </xdr:from>
    <xdr:to>
      <xdr:col>44</xdr:col>
      <xdr:colOff>5603</xdr:colOff>
      <xdr:row>361</xdr:row>
      <xdr:rowOff>173181</xdr:rowOff>
    </xdr:to>
    <xdr:graphicFrame macro="">
      <xdr:nvGraphicFramePr>
        <xdr:cNvPr id="79" name="Grafiek 7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41</xdr:col>
      <xdr:colOff>0</xdr:colOff>
      <xdr:row>334</xdr:row>
      <xdr:rowOff>49480</xdr:rowOff>
    </xdr:from>
    <xdr:to>
      <xdr:col>44</xdr:col>
      <xdr:colOff>5603</xdr:colOff>
      <xdr:row>346</xdr:row>
      <xdr:rowOff>160810</xdr:rowOff>
    </xdr:to>
    <xdr:graphicFrame macro="">
      <xdr:nvGraphicFramePr>
        <xdr:cNvPr id="80" name="Grafiek 7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41</xdr:col>
      <xdr:colOff>0</xdr:colOff>
      <xdr:row>319</xdr:row>
      <xdr:rowOff>1</xdr:rowOff>
    </xdr:from>
    <xdr:to>
      <xdr:col>44</xdr:col>
      <xdr:colOff>5603</xdr:colOff>
      <xdr:row>331</xdr:row>
      <xdr:rowOff>173182</xdr:rowOff>
    </xdr:to>
    <xdr:graphicFrame macro="">
      <xdr:nvGraphicFramePr>
        <xdr:cNvPr id="81" name="Grafiek 8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41</xdr:col>
      <xdr:colOff>0</xdr:colOff>
      <xdr:row>304</xdr:row>
      <xdr:rowOff>12371</xdr:rowOff>
    </xdr:from>
    <xdr:to>
      <xdr:col>44</xdr:col>
      <xdr:colOff>5603</xdr:colOff>
      <xdr:row>316</xdr:row>
      <xdr:rowOff>123701</xdr:rowOff>
    </xdr:to>
    <xdr:graphicFrame macro="">
      <xdr:nvGraphicFramePr>
        <xdr:cNvPr id="82" name="Grafiek 8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41</xdr:col>
      <xdr:colOff>0</xdr:colOff>
      <xdr:row>289</xdr:row>
      <xdr:rowOff>0</xdr:rowOff>
    </xdr:from>
    <xdr:to>
      <xdr:col>44</xdr:col>
      <xdr:colOff>5603</xdr:colOff>
      <xdr:row>301</xdr:row>
      <xdr:rowOff>111331</xdr:rowOff>
    </xdr:to>
    <xdr:graphicFrame macro="">
      <xdr:nvGraphicFramePr>
        <xdr:cNvPr id="83" name="Grafiek 8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41</xdr:col>
      <xdr:colOff>0</xdr:colOff>
      <xdr:row>274</xdr:row>
      <xdr:rowOff>0</xdr:rowOff>
    </xdr:from>
    <xdr:to>
      <xdr:col>44</xdr:col>
      <xdr:colOff>5603</xdr:colOff>
      <xdr:row>286</xdr:row>
      <xdr:rowOff>111331</xdr:rowOff>
    </xdr:to>
    <xdr:graphicFrame macro="">
      <xdr:nvGraphicFramePr>
        <xdr:cNvPr id="84" name="Grafiek 8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41</xdr:col>
      <xdr:colOff>0</xdr:colOff>
      <xdr:row>259</xdr:row>
      <xdr:rowOff>0</xdr:rowOff>
    </xdr:from>
    <xdr:to>
      <xdr:col>44</xdr:col>
      <xdr:colOff>5603</xdr:colOff>
      <xdr:row>271</xdr:row>
      <xdr:rowOff>111330</xdr:rowOff>
    </xdr:to>
    <xdr:graphicFrame macro="">
      <xdr:nvGraphicFramePr>
        <xdr:cNvPr id="85" name="Grafiek 8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41</xdr:col>
      <xdr:colOff>0</xdr:colOff>
      <xdr:row>244</xdr:row>
      <xdr:rowOff>0</xdr:rowOff>
    </xdr:from>
    <xdr:to>
      <xdr:col>44</xdr:col>
      <xdr:colOff>5603</xdr:colOff>
      <xdr:row>256</xdr:row>
      <xdr:rowOff>111330</xdr:rowOff>
    </xdr:to>
    <xdr:graphicFrame macro="">
      <xdr:nvGraphicFramePr>
        <xdr:cNvPr id="86" name="Grafiek 8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41</xdr:col>
      <xdr:colOff>0</xdr:colOff>
      <xdr:row>229</xdr:row>
      <xdr:rowOff>0</xdr:rowOff>
    </xdr:from>
    <xdr:to>
      <xdr:col>44</xdr:col>
      <xdr:colOff>5603</xdr:colOff>
      <xdr:row>241</xdr:row>
      <xdr:rowOff>111330</xdr:rowOff>
    </xdr:to>
    <xdr:graphicFrame macro="">
      <xdr:nvGraphicFramePr>
        <xdr:cNvPr id="87" name="Grafiek 8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41</xdr:col>
      <xdr:colOff>0</xdr:colOff>
      <xdr:row>214</xdr:row>
      <xdr:rowOff>0</xdr:rowOff>
    </xdr:from>
    <xdr:to>
      <xdr:col>44</xdr:col>
      <xdr:colOff>5603</xdr:colOff>
      <xdr:row>226</xdr:row>
      <xdr:rowOff>111330</xdr:rowOff>
    </xdr:to>
    <xdr:graphicFrame macro="">
      <xdr:nvGraphicFramePr>
        <xdr:cNvPr id="88" name="Grafiek 8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41</xdr:col>
      <xdr:colOff>0</xdr:colOff>
      <xdr:row>199</xdr:row>
      <xdr:rowOff>0</xdr:rowOff>
    </xdr:from>
    <xdr:to>
      <xdr:col>44</xdr:col>
      <xdr:colOff>5603</xdr:colOff>
      <xdr:row>211</xdr:row>
      <xdr:rowOff>111331</xdr:rowOff>
    </xdr:to>
    <xdr:graphicFrame macro="">
      <xdr:nvGraphicFramePr>
        <xdr:cNvPr id="89" name="Grafiek 8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41</xdr:col>
      <xdr:colOff>0</xdr:colOff>
      <xdr:row>184</xdr:row>
      <xdr:rowOff>0</xdr:rowOff>
    </xdr:from>
    <xdr:to>
      <xdr:col>44</xdr:col>
      <xdr:colOff>5603</xdr:colOff>
      <xdr:row>196</xdr:row>
      <xdr:rowOff>111331</xdr:rowOff>
    </xdr:to>
    <xdr:graphicFrame macro="">
      <xdr:nvGraphicFramePr>
        <xdr:cNvPr id="90" name="Grafiek 8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41</xdr:col>
      <xdr:colOff>0</xdr:colOff>
      <xdr:row>169</xdr:row>
      <xdr:rowOff>0</xdr:rowOff>
    </xdr:from>
    <xdr:to>
      <xdr:col>44</xdr:col>
      <xdr:colOff>5603</xdr:colOff>
      <xdr:row>181</xdr:row>
      <xdr:rowOff>111330</xdr:rowOff>
    </xdr:to>
    <xdr:graphicFrame macro="">
      <xdr:nvGraphicFramePr>
        <xdr:cNvPr id="91" name="Grafiek 9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41</xdr:col>
      <xdr:colOff>0</xdr:colOff>
      <xdr:row>154</xdr:row>
      <xdr:rowOff>0</xdr:rowOff>
    </xdr:from>
    <xdr:to>
      <xdr:col>44</xdr:col>
      <xdr:colOff>5603</xdr:colOff>
      <xdr:row>166</xdr:row>
      <xdr:rowOff>111330</xdr:rowOff>
    </xdr:to>
    <xdr:graphicFrame macro="">
      <xdr:nvGraphicFramePr>
        <xdr:cNvPr id="92" name="Grafiek 9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41</xdr:col>
      <xdr:colOff>0</xdr:colOff>
      <xdr:row>139</xdr:row>
      <xdr:rowOff>0</xdr:rowOff>
    </xdr:from>
    <xdr:to>
      <xdr:col>44</xdr:col>
      <xdr:colOff>5603</xdr:colOff>
      <xdr:row>151</xdr:row>
      <xdr:rowOff>111330</xdr:rowOff>
    </xdr:to>
    <xdr:graphicFrame macro="">
      <xdr:nvGraphicFramePr>
        <xdr:cNvPr id="93" name="Grafiek 9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41</xdr:col>
      <xdr:colOff>0</xdr:colOff>
      <xdr:row>124</xdr:row>
      <xdr:rowOff>0</xdr:rowOff>
    </xdr:from>
    <xdr:to>
      <xdr:col>44</xdr:col>
      <xdr:colOff>5603</xdr:colOff>
      <xdr:row>136</xdr:row>
      <xdr:rowOff>111330</xdr:rowOff>
    </xdr:to>
    <xdr:graphicFrame macro="">
      <xdr:nvGraphicFramePr>
        <xdr:cNvPr id="94" name="Grafiek 9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41</xdr:col>
      <xdr:colOff>0</xdr:colOff>
      <xdr:row>109</xdr:row>
      <xdr:rowOff>0</xdr:rowOff>
    </xdr:from>
    <xdr:to>
      <xdr:col>44</xdr:col>
      <xdr:colOff>5603</xdr:colOff>
      <xdr:row>121</xdr:row>
      <xdr:rowOff>111331</xdr:rowOff>
    </xdr:to>
    <xdr:graphicFrame macro="">
      <xdr:nvGraphicFramePr>
        <xdr:cNvPr id="95" name="Grafiek 9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41</xdr:col>
      <xdr:colOff>0</xdr:colOff>
      <xdr:row>94</xdr:row>
      <xdr:rowOff>0</xdr:rowOff>
    </xdr:from>
    <xdr:to>
      <xdr:col>44</xdr:col>
      <xdr:colOff>5603</xdr:colOff>
      <xdr:row>106</xdr:row>
      <xdr:rowOff>111330</xdr:rowOff>
    </xdr:to>
    <xdr:graphicFrame macro="">
      <xdr:nvGraphicFramePr>
        <xdr:cNvPr id="96" name="Grafiek 9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41</xdr:col>
      <xdr:colOff>0</xdr:colOff>
      <xdr:row>79</xdr:row>
      <xdr:rowOff>0</xdr:rowOff>
    </xdr:from>
    <xdr:to>
      <xdr:col>44</xdr:col>
      <xdr:colOff>5603</xdr:colOff>
      <xdr:row>91</xdr:row>
      <xdr:rowOff>111330</xdr:rowOff>
    </xdr:to>
    <xdr:graphicFrame macro="">
      <xdr:nvGraphicFramePr>
        <xdr:cNvPr id="97" name="Grafiek 9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41</xdr:col>
      <xdr:colOff>0</xdr:colOff>
      <xdr:row>64</xdr:row>
      <xdr:rowOff>0</xdr:rowOff>
    </xdr:from>
    <xdr:to>
      <xdr:col>44</xdr:col>
      <xdr:colOff>5603</xdr:colOff>
      <xdr:row>76</xdr:row>
      <xdr:rowOff>111330</xdr:rowOff>
    </xdr:to>
    <xdr:graphicFrame macro="">
      <xdr:nvGraphicFramePr>
        <xdr:cNvPr id="98" name="Grafiek 9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41</xdr:col>
      <xdr:colOff>0</xdr:colOff>
      <xdr:row>49</xdr:row>
      <xdr:rowOff>0</xdr:rowOff>
    </xdr:from>
    <xdr:to>
      <xdr:col>44</xdr:col>
      <xdr:colOff>5603</xdr:colOff>
      <xdr:row>61</xdr:row>
      <xdr:rowOff>111330</xdr:rowOff>
    </xdr:to>
    <xdr:graphicFrame macro="">
      <xdr:nvGraphicFramePr>
        <xdr:cNvPr id="99" name="Grafiek 9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41</xdr:col>
      <xdr:colOff>0</xdr:colOff>
      <xdr:row>34</xdr:row>
      <xdr:rowOff>0</xdr:rowOff>
    </xdr:from>
    <xdr:to>
      <xdr:col>44</xdr:col>
      <xdr:colOff>5603</xdr:colOff>
      <xdr:row>46</xdr:row>
      <xdr:rowOff>111331</xdr:rowOff>
    </xdr:to>
    <xdr:graphicFrame macro="">
      <xdr:nvGraphicFramePr>
        <xdr:cNvPr id="100" name="Grafiek 9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41</xdr:col>
      <xdr:colOff>0</xdr:colOff>
      <xdr:row>19</xdr:row>
      <xdr:rowOff>0</xdr:rowOff>
    </xdr:from>
    <xdr:to>
      <xdr:col>44</xdr:col>
      <xdr:colOff>5603</xdr:colOff>
      <xdr:row>31</xdr:row>
      <xdr:rowOff>111331</xdr:rowOff>
    </xdr:to>
    <xdr:graphicFrame macro="">
      <xdr:nvGraphicFramePr>
        <xdr:cNvPr id="101" name="Grafiek 10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41</xdr:col>
      <xdr:colOff>0</xdr:colOff>
      <xdr:row>4</xdr:row>
      <xdr:rowOff>0</xdr:rowOff>
    </xdr:from>
    <xdr:to>
      <xdr:col>44</xdr:col>
      <xdr:colOff>5603</xdr:colOff>
      <xdr:row>16</xdr:row>
      <xdr:rowOff>111330</xdr:rowOff>
    </xdr:to>
    <xdr:graphicFrame macro="">
      <xdr:nvGraphicFramePr>
        <xdr:cNvPr id="102" name="Grafiek 10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15081</xdr:colOff>
      <xdr:row>17</xdr:row>
      <xdr:rowOff>3176</xdr:rowOff>
    </xdr:from>
    <xdr:to>
      <xdr:col>5</xdr:col>
      <xdr:colOff>544286</xdr:colOff>
      <xdr:row>31</xdr:row>
      <xdr:rowOff>87313</xdr:rowOff>
    </xdr:to>
    <xdr:graphicFrame macro="">
      <xdr:nvGraphicFramePr>
        <xdr:cNvPr id="3" name="Grafie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4762</xdr:colOff>
      <xdr:row>33</xdr:row>
      <xdr:rowOff>19843</xdr:rowOff>
    </xdr:from>
    <xdr:to>
      <xdr:col>8</xdr:col>
      <xdr:colOff>287336</xdr:colOff>
      <xdr:row>53</xdr:row>
      <xdr:rowOff>52917</xdr:rowOff>
    </xdr:to>
    <xdr:graphicFrame macro="">
      <xdr:nvGraphicFramePr>
        <xdr:cNvPr id="4" name="Grafiek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17</xdr:row>
      <xdr:rowOff>19844</xdr:rowOff>
    </xdr:from>
    <xdr:to>
      <xdr:col>22</xdr:col>
      <xdr:colOff>257175</xdr:colOff>
      <xdr:row>31</xdr:row>
      <xdr:rowOff>115094</xdr:rowOff>
    </xdr:to>
    <xdr:graphicFrame macro="">
      <xdr:nvGraphicFramePr>
        <xdr:cNvPr id="5" name="Grafiek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19843</xdr:colOff>
      <xdr:row>33</xdr:row>
      <xdr:rowOff>19843</xdr:rowOff>
    </xdr:from>
    <xdr:to>
      <xdr:col>22</xdr:col>
      <xdr:colOff>277018</xdr:colOff>
      <xdr:row>47</xdr:row>
      <xdr:rowOff>115093</xdr:rowOff>
    </xdr:to>
    <xdr:graphicFrame macro="">
      <xdr:nvGraphicFramePr>
        <xdr:cNvPr id="6" name="Grafiek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39688</xdr:colOff>
      <xdr:row>49</xdr:row>
      <xdr:rowOff>19844</xdr:rowOff>
    </xdr:from>
    <xdr:to>
      <xdr:col>22</xdr:col>
      <xdr:colOff>296863</xdr:colOff>
      <xdr:row>63</xdr:row>
      <xdr:rowOff>115094</xdr:rowOff>
    </xdr:to>
    <xdr:graphicFrame macro="">
      <xdr:nvGraphicFramePr>
        <xdr:cNvPr id="7" name="Grafiek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19844</xdr:colOff>
      <xdr:row>65</xdr:row>
      <xdr:rowOff>1</xdr:rowOff>
    </xdr:from>
    <xdr:to>
      <xdr:col>22</xdr:col>
      <xdr:colOff>277019</xdr:colOff>
      <xdr:row>79</xdr:row>
      <xdr:rowOff>95251</xdr:rowOff>
    </xdr:to>
    <xdr:graphicFrame macro="">
      <xdr:nvGraphicFramePr>
        <xdr:cNvPr id="8" name="Grafiek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19844</xdr:colOff>
      <xdr:row>81</xdr:row>
      <xdr:rowOff>19843</xdr:rowOff>
    </xdr:from>
    <xdr:to>
      <xdr:col>22</xdr:col>
      <xdr:colOff>277019</xdr:colOff>
      <xdr:row>95</xdr:row>
      <xdr:rowOff>115093</xdr:rowOff>
    </xdr:to>
    <xdr:graphicFrame macro="">
      <xdr:nvGraphicFramePr>
        <xdr:cNvPr id="10" name="Grafiek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19844</xdr:colOff>
      <xdr:row>96</xdr:row>
      <xdr:rowOff>138905</xdr:rowOff>
    </xdr:from>
    <xdr:to>
      <xdr:col>22</xdr:col>
      <xdr:colOff>277019</xdr:colOff>
      <xdr:row>111</xdr:row>
      <xdr:rowOff>35718</xdr:rowOff>
    </xdr:to>
    <xdr:graphicFrame macro="">
      <xdr:nvGraphicFramePr>
        <xdr:cNvPr id="11" name="Grafiek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113</xdr:row>
      <xdr:rowOff>0</xdr:rowOff>
    </xdr:from>
    <xdr:to>
      <xdr:col>22</xdr:col>
      <xdr:colOff>257175</xdr:colOff>
      <xdr:row>127</xdr:row>
      <xdr:rowOff>95250</xdr:rowOff>
    </xdr:to>
    <xdr:graphicFrame macro="">
      <xdr:nvGraphicFramePr>
        <xdr:cNvPr id="12" name="Grafiek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515938</xdr:colOff>
      <xdr:row>129</xdr:row>
      <xdr:rowOff>39689</xdr:rowOff>
    </xdr:from>
    <xdr:to>
      <xdr:col>22</xdr:col>
      <xdr:colOff>160678</xdr:colOff>
      <xdr:row>143</xdr:row>
      <xdr:rowOff>134939</xdr:rowOff>
    </xdr:to>
    <xdr:graphicFrame macro="">
      <xdr:nvGraphicFramePr>
        <xdr:cNvPr id="13" name="Grafiek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295274</xdr:colOff>
      <xdr:row>208</xdr:row>
      <xdr:rowOff>128587</xdr:rowOff>
    </xdr:from>
    <xdr:to>
      <xdr:col>33</xdr:col>
      <xdr:colOff>514349</xdr:colOff>
      <xdr:row>223</xdr:row>
      <xdr:rowOff>14287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314325</xdr:colOff>
      <xdr:row>223</xdr:row>
      <xdr:rowOff>76200</xdr:rowOff>
    </xdr:from>
    <xdr:to>
      <xdr:col>33</xdr:col>
      <xdr:colOff>485775</xdr:colOff>
      <xdr:row>237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8</xdr:col>
      <xdr:colOff>371475</xdr:colOff>
      <xdr:row>239</xdr:row>
      <xdr:rowOff>114300</xdr:rowOff>
    </xdr:from>
    <xdr:to>
      <xdr:col>18</xdr:col>
      <xdr:colOff>304800</xdr:colOff>
      <xdr:row>255</xdr:row>
      <xdr:rowOff>19050</xdr:rowOff>
    </xdr:to>
    <xdr:pic>
      <xdr:nvPicPr>
        <xdr:cNvPr id="4" name="Picture 3"/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524375" y="45643800"/>
          <a:ext cx="3562350" cy="2952750"/>
        </a:xfrm>
        <a:prstGeom prst="rect">
          <a:avLst/>
        </a:prstGeom>
        <a:ln>
          <a:solidFill>
            <a:schemeClr val="tx1">
              <a:lumMod val="50000"/>
              <a:lumOff val="50000"/>
            </a:schemeClr>
          </a:solidFill>
        </a:ln>
      </xdr:spPr>
    </xdr:pic>
    <xdr:clientData/>
  </xdr:twoCellAnchor>
  <xdr:twoCellAnchor editAs="oneCell">
    <xdr:from>
      <xdr:col>8</xdr:col>
      <xdr:colOff>190500</xdr:colOff>
      <xdr:row>255</xdr:row>
      <xdr:rowOff>154984</xdr:rowOff>
    </xdr:from>
    <xdr:to>
      <xdr:col>18</xdr:col>
      <xdr:colOff>377166</xdr:colOff>
      <xdr:row>269</xdr:row>
      <xdr:rowOff>157480</xdr:rowOff>
    </xdr:to>
    <xdr:pic>
      <xdr:nvPicPr>
        <xdr:cNvPr id="5" name="Afbeelding 4" descr="Opnamepunten.jpg"/>
        <xdr:cNvPicPr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343400" y="48732484"/>
          <a:ext cx="3815691" cy="2707596"/>
        </a:xfrm>
        <a:prstGeom prst="rect">
          <a:avLst/>
        </a:prstGeom>
      </xdr:spPr>
    </xdr:pic>
    <xdr:clientData/>
  </xdr:twoCellAnchor>
  <xdr:twoCellAnchor>
    <xdr:from>
      <xdr:col>22</xdr:col>
      <xdr:colOff>523875</xdr:colOff>
      <xdr:row>1</xdr:row>
      <xdr:rowOff>90487</xdr:rowOff>
    </xdr:from>
    <xdr:to>
      <xdr:col>30</xdr:col>
      <xdr:colOff>219075</xdr:colOff>
      <xdr:row>15</xdr:row>
      <xdr:rowOff>166687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0</xdr:colOff>
      <xdr:row>4</xdr:row>
      <xdr:rowOff>0</xdr:rowOff>
    </xdr:from>
    <xdr:to>
      <xdr:col>28</xdr:col>
      <xdr:colOff>260801</xdr:colOff>
      <xdr:row>13</xdr:row>
      <xdr:rowOff>108253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8"/>
  <sheetViews>
    <sheetView workbookViewId="0">
      <selection activeCell="B33" sqref="B33"/>
    </sheetView>
  </sheetViews>
  <sheetFormatPr defaultRowHeight="15" x14ac:dyDescent="0.25"/>
  <cols>
    <col min="2" max="2" width="24.28515625" customWidth="1"/>
    <col min="3" max="3" width="15.85546875" customWidth="1"/>
    <col min="4" max="4" width="21.28515625" customWidth="1"/>
    <col min="5" max="5" width="23.42578125" customWidth="1"/>
    <col min="6" max="6" width="24.140625" customWidth="1"/>
    <col min="7" max="7" width="21" customWidth="1"/>
    <col min="8" max="8" width="23.42578125" customWidth="1"/>
    <col min="9" max="9" width="24.5703125" customWidth="1"/>
    <col min="10" max="12" width="12.7109375" customWidth="1"/>
    <col min="14" max="14" width="20.140625" customWidth="1"/>
  </cols>
  <sheetData>
    <row r="2" spans="2:14" x14ac:dyDescent="0.25">
      <c r="B2" t="s">
        <v>137</v>
      </c>
    </row>
    <row r="5" spans="2:14" x14ac:dyDescent="0.25">
      <c r="B5" s="44" t="s">
        <v>138</v>
      </c>
      <c r="C5" s="45" t="s">
        <v>139</v>
      </c>
      <c r="D5" s="45" t="s">
        <v>140</v>
      </c>
      <c r="E5" s="45" t="s">
        <v>141</v>
      </c>
      <c r="F5" s="46" t="s">
        <v>142</v>
      </c>
    </row>
    <row r="6" spans="2:14" x14ac:dyDescent="0.25">
      <c r="B6" s="47"/>
      <c r="C6" s="48"/>
      <c r="D6" s="48"/>
      <c r="E6" s="48"/>
      <c r="F6" s="49"/>
      <c r="H6" s="50" t="s">
        <v>143</v>
      </c>
      <c r="I6" s="51"/>
      <c r="J6" s="51"/>
      <c r="K6" s="51"/>
      <c r="L6" s="51"/>
      <c r="M6" s="51"/>
      <c r="N6" s="51"/>
    </row>
    <row r="7" spans="2:14" x14ac:dyDescent="0.25">
      <c r="B7" s="47" t="s">
        <v>13</v>
      </c>
      <c r="C7" s="52">
        <v>5751.26</v>
      </c>
      <c r="D7" s="48">
        <v>536.80999999999995</v>
      </c>
      <c r="E7" s="53">
        <f>D7/C7</f>
        <v>9.3337807715178925E-2</v>
      </c>
      <c r="F7" s="54">
        <f>(D7/C7)*100</f>
        <v>9.3337807715178922</v>
      </c>
      <c r="H7" s="50" t="s">
        <v>144</v>
      </c>
      <c r="I7" s="51" t="s">
        <v>145</v>
      </c>
      <c r="J7" s="51"/>
      <c r="K7" s="51"/>
      <c r="L7" s="51"/>
      <c r="M7" s="51"/>
      <c r="N7" s="51"/>
    </row>
    <row r="8" spans="2:14" ht="15.75" thickBot="1" x14ac:dyDescent="0.3">
      <c r="B8" s="47" t="s">
        <v>146</v>
      </c>
      <c r="C8" s="48">
        <v>703.35</v>
      </c>
      <c r="D8" s="48">
        <v>51.85</v>
      </c>
      <c r="E8" s="53">
        <f t="shared" ref="E8:E10" si="0">D8/C8</f>
        <v>7.3718632259899053E-2</v>
      </c>
      <c r="F8" s="54">
        <f>(D8/C8)*100</f>
        <v>7.3718632259899053</v>
      </c>
      <c r="H8" s="55"/>
      <c r="I8" s="56" t="s">
        <v>147</v>
      </c>
      <c r="J8" s="57" t="s">
        <v>148</v>
      </c>
      <c r="K8" s="57" t="s">
        <v>149</v>
      </c>
      <c r="L8" s="57" t="s">
        <v>150</v>
      </c>
      <c r="M8" s="57" t="s">
        <v>151</v>
      </c>
      <c r="N8" s="51"/>
    </row>
    <row r="9" spans="2:14" ht="15.75" thickTop="1" x14ac:dyDescent="0.25">
      <c r="B9" s="47" t="s">
        <v>152</v>
      </c>
      <c r="C9" s="52">
        <v>49.3</v>
      </c>
      <c r="D9" s="48">
        <v>5.88</v>
      </c>
      <c r="E9" s="53">
        <f t="shared" si="0"/>
        <v>0.11926977687626775</v>
      </c>
      <c r="F9" s="54">
        <f>(D9/C9)*100</f>
        <v>11.926977687626774</v>
      </c>
      <c r="H9" s="55"/>
      <c r="I9" s="58" t="s">
        <v>146</v>
      </c>
      <c r="J9" s="58">
        <v>703.35</v>
      </c>
      <c r="K9" s="59">
        <v>51.85</v>
      </c>
      <c r="L9" s="60">
        <f t="shared" ref="L9" si="1">K9/J9</f>
        <v>7.3718632259899053E-2</v>
      </c>
      <c r="M9" s="61">
        <f>(K9/J9)*100</f>
        <v>7.3718632259899053</v>
      </c>
      <c r="N9" s="51"/>
    </row>
    <row r="10" spans="2:14" x14ac:dyDescent="0.25">
      <c r="B10" s="47" t="s">
        <v>153</v>
      </c>
      <c r="C10" s="52">
        <v>62.9</v>
      </c>
      <c r="D10" s="52">
        <v>7.2</v>
      </c>
      <c r="E10" s="53">
        <f t="shared" si="0"/>
        <v>0.11446740858505565</v>
      </c>
      <c r="F10" s="54">
        <f>(D10/C10)*100</f>
        <v>11.446740858505565</v>
      </c>
      <c r="H10" s="55"/>
      <c r="I10" s="58" t="s">
        <v>13</v>
      </c>
      <c r="J10" s="62">
        <v>5751.26</v>
      </c>
      <c r="K10" s="59">
        <v>536.80999999999995</v>
      </c>
      <c r="L10" s="60">
        <f>K10/J10</f>
        <v>9.3337807715178925E-2</v>
      </c>
      <c r="M10" s="61">
        <f>(K10/J10)*100</f>
        <v>9.3337807715178922</v>
      </c>
      <c r="N10" s="51"/>
    </row>
    <row r="11" spans="2:14" x14ac:dyDescent="0.25">
      <c r="B11" s="63" t="s">
        <v>154</v>
      </c>
      <c r="C11" s="64">
        <v>433.09</v>
      </c>
      <c r="D11" s="65">
        <v>31.36</v>
      </c>
      <c r="E11" s="66">
        <f>D11/C11</f>
        <v>7.2409891708420882E-2</v>
      </c>
      <c r="F11" s="67">
        <f>(D11/C11)*100</f>
        <v>7.2409891708420879</v>
      </c>
      <c r="H11" s="55"/>
      <c r="I11" s="58" t="s">
        <v>155</v>
      </c>
      <c r="J11" s="62">
        <v>214.83</v>
      </c>
      <c r="K11" s="59">
        <v>29.84</v>
      </c>
      <c r="L11" s="60">
        <f>K11/J11</f>
        <v>0.13890052599730018</v>
      </c>
      <c r="M11" s="61">
        <f t="shared" ref="M11:M15" si="2">(K11/J11)*100</f>
        <v>13.890052599730019</v>
      </c>
      <c r="N11" s="51"/>
    </row>
    <row r="12" spans="2:14" x14ac:dyDescent="0.25">
      <c r="E12" s="68"/>
      <c r="F12" s="69"/>
      <c r="H12" s="55"/>
      <c r="I12" s="58" t="s">
        <v>156</v>
      </c>
      <c r="J12" s="62">
        <v>95.62</v>
      </c>
      <c r="K12" s="59">
        <v>7.38</v>
      </c>
      <c r="L12" s="60">
        <f t="shared" ref="L12:L15" si="3">K12/J12</f>
        <v>7.7180506170257263E-2</v>
      </c>
      <c r="M12" s="61">
        <f t="shared" si="2"/>
        <v>7.7180506170257264</v>
      </c>
      <c r="N12" s="51"/>
    </row>
    <row r="13" spans="2:14" x14ac:dyDescent="0.25">
      <c r="E13" s="68"/>
      <c r="F13" s="69"/>
      <c r="H13" s="55"/>
      <c r="I13" s="58" t="s">
        <v>152</v>
      </c>
      <c r="J13" s="58">
        <v>515.15</v>
      </c>
      <c r="K13" s="59">
        <v>62.48</v>
      </c>
      <c r="L13" s="60">
        <f t="shared" si="3"/>
        <v>0.1212850626031253</v>
      </c>
      <c r="M13" s="61">
        <f t="shared" si="2"/>
        <v>12.12850626031253</v>
      </c>
      <c r="N13" s="51"/>
    </row>
    <row r="14" spans="2:14" x14ac:dyDescent="0.25">
      <c r="B14" s="70" t="s">
        <v>157</v>
      </c>
      <c r="C14" s="71">
        <v>4636.92</v>
      </c>
      <c r="D14" s="71">
        <v>432.8</v>
      </c>
      <c r="E14" s="72">
        <f>D14/C14</f>
        <v>9.3337819069554795E-2</v>
      </c>
      <c r="F14" s="73">
        <f>(D14/C14)*100</f>
        <v>9.3337819069554797</v>
      </c>
      <c r="H14" s="55"/>
      <c r="I14" s="58" t="s">
        <v>158</v>
      </c>
      <c r="J14" s="62">
        <v>234.4</v>
      </c>
      <c r="K14" s="59">
        <v>22.63</v>
      </c>
      <c r="L14" s="60">
        <f t="shared" si="3"/>
        <v>9.6544368600682592E-2</v>
      </c>
      <c r="M14" s="61">
        <f t="shared" si="2"/>
        <v>9.6544368600682589</v>
      </c>
      <c r="N14" s="51"/>
    </row>
    <row r="15" spans="2:14" x14ac:dyDescent="0.25">
      <c r="B15" s="74" t="s">
        <v>159</v>
      </c>
      <c r="C15" s="48"/>
      <c r="D15" s="48"/>
      <c r="E15" s="48"/>
      <c r="F15" s="49"/>
      <c r="H15" s="55"/>
      <c r="I15" s="58" t="s">
        <v>160</v>
      </c>
      <c r="J15" s="58">
        <v>98.53</v>
      </c>
      <c r="K15" s="59">
        <v>5.78</v>
      </c>
      <c r="L15" s="60">
        <f t="shared" si="3"/>
        <v>5.8662336344260636E-2</v>
      </c>
      <c r="M15" s="61">
        <f t="shared" si="2"/>
        <v>5.8662336344260639</v>
      </c>
      <c r="N15" s="51"/>
    </row>
    <row r="16" spans="2:14" x14ac:dyDescent="0.25">
      <c r="B16" s="75" t="s">
        <v>161</v>
      </c>
      <c r="C16" s="65"/>
      <c r="D16" s="65"/>
      <c r="E16" s="65"/>
      <c r="F16" s="76"/>
      <c r="H16" s="55"/>
      <c r="I16" s="58" t="s">
        <v>154</v>
      </c>
      <c r="J16" s="62">
        <v>433.09</v>
      </c>
      <c r="K16" s="59">
        <v>31.36</v>
      </c>
      <c r="L16" s="60">
        <f>K16/J16</f>
        <v>7.2409891708420882E-2</v>
      </c>
      <c r="M16" s="61">
        <f>(K16/J16)*100</f>
        <v>7.2409891708420879</v>
      </c>
      <c r="N16" s="51"/>
    </row>
    <row r="17" spans="1:14" ht="15.75" thickBot="1" x14ac:dyDescent="0.3">
      <c r="H17" s="55"/>
      <c r="I17" s="77" t="s">
        <v>162</v>
      </c>
      <c r="J17" s="78">
        <v>59.21</v>
      </c>
      <c r="K17" s="79">
        <v>2.61</v>
      </c>
      <c r="L17" s="80">
        <f t="shared" ref="L17" si="4">K17/J17</f>
        <v>4.4080391825705112E-2</v>
      </c>
      <c r="M17" s="81">
        <f t="shared" ref="M17" si="5">(K17/J17)*100</f>
        <v>4.4080391825705112</v>
      </c>
      <c r="N17" s="51"/>
    </row>
    <row r="18" spans="1:14" ht="16.5" thickTop="1" x14ac:dyDescent="0.25">
      <c r="H18" s="51"/>
      <c r="I18" s="82"/>
      <c r="J18" s="51"/>
      <c r="K18" s="51"/>
      <c r="L18" s="51"/>
      <c r="M18" s="51"/>
      <c r="N18" s="51"/>
    </row>
    <row r="19" spans="1:14" x14ac:dyDescent="0.25">
      <c r="B19" s="70" t="s">
        <v>163</v>
      </c>
      <c r="C19" s="45"/>
      <c r="D19" s="45"/>
      <c r="E19" s="45"/>
      <c r="F19" s="46"/>
      <c r="H19" s="51"/>
      <c r="I19" s="59" t="s">
        <v>164</v>
      </c>
      <c r="J19" s="51"/>
      <c r="K19" s="51"/>
      <c r="L19" s="51"/>
      <c r="M19" s="51"/>
      <c r="N19" s="51"/>
    </row>
    <row r="20" spans="1:14" x14ac:dyDescent="0.25">
      <c r="B20" s="47" t="s">
        <v>138</v>
      </c>
      <c r="C20" s="48" t="s">
        <v>139</v>
      </c>
      <c r="D20" s="48" t="s">
        <v>140</v>
      </c>
      <c r="E20" s="48" t="s">
        <v>141</v>
      </c>
      <c r="F20" s="49" t="s">
        <v>142</v>
      </c>
      <c r="H20" s="51"/>
      <c r="I20" s="83" t="s">
        <v>147</v>
      </c>
      <c r="J20" s="84" t="s">
        <v>148</v>
      </c>
      <c r="K20" s="84" t="s">
        <v>149</v>
      </c>
      <c r="L20" s="84" t="s">
        <v>150</v>
      </c>
      <c r="M20" s="84" t="s">
        <v>151</v>
      </c>
      <c r="N20" s="51"/>
    </row>
    <row r="21" spans="1:14" x14ac:dyDescent="0.25">
      <c r="A21" t="s">
        <v>165</v>
      </c>
      <c r="B21" s="47" t="s">
        <v>155</v>
      </c>
      <c r="C21" s="52">
        <v>214.83</v>
      </c>
      <c r="D21" s="48">
        <v>29.84</v>
      </c>
      <c r="E21" s="53">
        <f>D21/C21</f>
        <v>0.13890052599730018</v>
      </c>
      <c r="F21" s="54">
        <f t="shared" ref="F21:F26" si="6">(D21/C21)*100</f>
        <v>13.890052599730019</v>
      </c>
      <c r="H21" s="51"/>
      <c r="I21" s="83" t="s">
        <v>13</v>
      </c>
      <c r="J21" s="85">
        <v>5751.26</v>
      </c>
      <c r="K21" s="86">
        <v>536.80999999999995</v>
      </c>
      <c r="L21" s="87">
        <f>K21/J21</f>
        <v>9.3337807715178925E-2</v>
      </c>
      <c r="M21" s="88">
        <f>(K21/J21)*100</f>
        <v>9.3337807715178922</v>
      </c>
      <c r="N21" s="51"/>
    </row>
    <row r="22" spans="1:14" x14ac:dyDescent="0.25">
      <c r="A22" t="s">
        <v>166</v>
      </c>
      <c r="B22" s="47" t="s">
        <v>162</v>
      </c>
      <c r="C22" s="52">
        <v>59.21</v>
      </c>
      <c r="D22" s="48">
        <v>2.61</v>
      </c>
      <c r="E22" s="53">
        <f t="shared" ref="E22:E26" si="7">D22/C22</f>
        <v>4.4080391825705112E-2</v>
      </c>
      <c r="F22" s="54">
        <f t="shared" si="6"/>
        <v>4.4080391825705112</v>
      </c>
      <c r="H22" s="51"/>
      <c r="I22" s="58" t="s">
        <v>146</v>
      </c>
      <c r="J22" s="58">
        <v>703.35</v>
      </c>
      <c r="K22" s="59">
        <v>51.85</v>
      </c>
      <c r="L22" s="60">
        <f t="shared" ref="L22:L24" si="8">K22/J22</f>
        <v>7.3718632259899053E-2</v>
      </c>
      <c r="M22" s="61">
        <f>(K22/J22)*100</f>
        <v>7.3718632259899053</v>
      </c>
      <c r="N22" s="51"/>
    </row>
    <row r="23" spans="1:14" x14ac:dyDescent="0.25">
      <c r="A23" t="s">
        <v>167</v>
      </c>
      <c r="B23" s="47" t="s">
        <v>158</v>
      </c>
      <c r="C23" s="52">
        <v>234.4</v>
      </c>
      <c r="D23" s="48">
        <v>22.63</v>
      </c>
      <c r="E23" s="53">
        <f t="shared" si="7"/>
        <v>9.6544368600682592E-2</v>
      </c>
      <c r="F23" s="54">
        <f t="shared" si="6"/>
        <v>9.6544368600682589</v>
      </c>
      <c r="H23" s="51"/>
      <c r="I23" s="58" t="s">
        <v>152</v>
      </c>
      <c r="J23" s="62">
        <v>49.3</v>
      </c>
      <c r="K23" s="59">
        <v>5.88</v>
      </c>
      <c r="L23" s="60">
        <f t="shared" si="8"/>
        <v>0.11926977687626775</v>
      </c>
      <c r="M23" s="61">
        <f>(K23/J23)*100</f>
        <v>11.926977687626774</v>
      </c>
      <c r="N23" s="51"/>
    </row>
    <row r="24" spans="1:14" x14ac:dyDescent="0.25">
      <c r="A24" t="s">
        <v>168</v>
      </c>
      <c r="B24" s="47" t="s">
        <v>156</v>
      </c>
      <c r="C24" s="52">
        <v>95.62</v>
      </c>
      <c r="D24" s="48">
        <v>7.38</v>
      </c>
      <c r="E24" s="53">
        <f t="shared" si="7"/>
        <v>7.7180506170257263E-2</v>
      </c>
      <c r="F24" s="54">
        <f t="shared" si="6"/>
        <v>7.7180506170257264</v>
      </c>
      <c r="H24" s="51"/>
      <c r="I24" s="58" t="s">
        <v>153</v>
      </c>
      <c r="J24" s="62">
        <v>62.9</v>
      </c>
      <c r="K24" s="89">
        <v>7.2</v>
      </c>
      <c r="L24" s="60">
        <f t="shared" si="8"/>
        <v>0.11446740858505565</v>
      </c>
      <c r="M24" s="61">
        <f>(K24/J24)*100</f>
        <v>11.446740858505565</v>
      </c>
      <c r="N24" s="51"/>
    </row>
    <row r="25" spans="1:14" ht="15.75" thickBot="1" x14ac:dyDescent="0.3">
      <c r="A25" t="s">
        <v>169</v>
      </c>
      <c r="B25" s="47" t="s">
        <v>170</v>
      </c>
      <c r="C25" s="48">
        <v>98.53</v>
      </c>
      <c r="D25" s="48">
        <v>5.78</v>
      </c>
      <c r="E25" s="53">
        <f t="shared" si="7"/>
        <v>5.8662336344260636E-2</v>
      </c>
      <c r="F25" s="54">
        <f t="shared" si="6"/>
        <v>5.8662336344260639</v>
      </c>
      <c r="H25" s="51"/>
      <c r="I25" s="77" t="s">
        <v>154</v>
      </c>
      <c r="J25" s="78">
        <v>433.09</v>
      </c>
      <c r="K25" s="79">
        <v>31.36</v>
      </c>
      <c r="L25" s="80">
        <f>K25/J25</f>
        <v>7.2409891708420882E-2</v>
      </c>
      <c r="M25" s="90">
        <f>(K25/J25)*100</f>
        <v>7.2409891708420879</v>
      </c>
      <c r="N25" s="51"/>
    </row>
    <row r="26" spans="1:14" ht="15.75" thickTop="1" x14ac:dyDescent="0.25">
      <c r="A26" t="s">
        <v>171</v>
      </c>
      <c r="B26" s="63" t="s">
        <v>152</v>
      </c>
      <c r="C26" s="65">
        <v>515.15</v>
      </c>
      <c r="D26" s="65">
        <v>62.48</v>
      </c>
      <c r="E26" s="66">
        <f t="shared" si="7"/>
        <v>0.1212850626031253</v>
      </c>
      <c r="F26" s="67">
        <f t="shared" si="6"/>
        <v>12.12850626031253</v>
      </c>
      <c r="H26" s="51"/>
      <c r="I26" s="59"/>
      <c r="J26" s="89"/>
      <c r="K26" s="59"/>
      <c r="L26" s="60"/>
      <c r="M26" s="91"/>
      <c r="N26" s="59"/>
    </row>
    <row r="27" spans="1:14" x14ac:dyDescent="0.25">
      <c r="I27" s="48"/>
      <c r="J27" s="48"/>
      <c r="K27" s="48"/>
      <c r="L27" s="53"/>
      <c r="M27" s="92"/>
      <c r="N27" s="93"/>
    </row>
    <row r="28" spans="1:14" x14ac:dyDescent="0.25">
      <c r="I28" s="48"/>
      <c r="J28" s="52"/>
      <c r="K28" s="48"/>
      <c r="L28" s="53"/>
      <c r="M28" s="92"/>
      <c r="N28" s="93"/>
    </row>
  </sheetData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showZeros="0" zoomScale="53" zoomScaleNormal="53" workbookViewId="0">
      <selection activeCell="I46" sqref="I46"/>
    </sheetView>
  </sheetViews>
  <sheetFormatPr defaultRowHeight="15" x14ac:dyDescent="0.25"/>
  <cols>
    <col min="2" max="2" width="27.5703125" bestFit="1" customWidth="1"/>
    <col min="3" max="3" width="30.85546875" customWidth="1"/>
    <col min="4" max="17" width="26.85546875" customWidth="1"/>
  </cols>
  <sheetData>
    <row r="1" spans="1:18" ht="22.5" x14ac:dyDescent="0.3">
      <c r="A1" s="1"/>
      <c r="B1" s="4" t="s">
        <v>1</v>
      </c>
      <c r="C1" s="2"/>
      <c r="D1" s="3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25">
      <c r="A2" s="1"/>
      <c r="B2" s="1"/>
      <c r="C2" s="40" t="s">
        <v>100</v>
      </c>
      <c r="D2" s="37" t="s">
        <v>101</v>
      </c>
      <c r="E2" s="37" t="s">
        <v>102</v>
      </c>
      <c r="F2" s="37" t="s">
        <v>103</v>
      </c>
      <c r="G2" s="31" t="s">
        <v>40</v>
      </c>
      <c r="H2" s="31" t="s">
        <v>42</v>
      </c>
      <c r="I2" s="31" t="s">
        <v>43</v>
      </c>
      <c r="J2" s="31" t="s">
        <v>44</v>
      </c>
      <c r="K2" s="31" t="s">
        <v>45</v>
      </c>
      <c r="L2" s="31" t="s">
        <v>46</v>
      </c>
      <c r="M2" s="31" t="s">
        <v>47</v>
      </c>
      <c r="N2" s="31" t="s">
        <v>48</v>
      </c>
      <c r="O2" s="31" t="s">
        <v>46</v>
      </c>
      <c r="P2" s="31" t="s">
        <v>47</v>
      </c>
      <c r="Q2" s="31" t="s">
        <v>48</v>
      </c>
      <c r="R2" s="1"/>
    </row>
    <row r="3" spans="1:18" ht="78" thickBot="1" x14ac:dyDescent="0.35">
      <c r="A3" s="1"/>
      <c r="B3" s="5" t="s">
        <v>2</v>
      </c>
      <c r="C3" s="6" t="s">
        <v>3</v>
      </c>
      <c r="D3" s="39" t="s">
        <v>99</v>
      </c>
      <c r="E3" s="39" t="s">
        <v>99</v>
      </c>
      <c r="F3" s="39" t="s">
        <v>99</v>
      </c>
      <c r="G3" s="39" t="s">
        <v>99</v>
      </c>
      <c r="H3" s="39" t="s">
        <v>99</v>
      </c>
      <c r="I3" s="39" t="s">
        <v>99</v>
      </c>
      <c r="J3" s="39" t="s">
        <v>99</v>
      </c>
      <c r="K3" s="39" t="s">
        <v>99</v>
      </c>
      <c r="L3" s="39" t="s">
        <v>99</v>
      </c>
      <c r="M3" s="39" t="s">
        <v>99</v>
      </c>
      <c r="N3" s="39" t="s">
        <v>99</v>
      </c>
      <c r="O3" s="39" t="s">
        <v>99</v>
      </c>
      <c r="P3" s="39" t="s">
        <v>99</v>
      </c>
      <c r="Q3" s="39" t="s">
        <v>99</v>
      </c>
      <c r="R3" s="8" t="s">
        <v>10</v>
      </c>
    </row>
    <row r="4" spans="1:18" ht="16.5" thickTop="1" thickBot="1" x14ac:dyDescent="0.3">
      <c r="A4" s="13" t="s">
        <v>55</v>
      </c>
      <c r="B4" s="1"/>
      <c r="C4" s="22"/>
      <c r="D4" s="3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5">
      <c r="A5" s="1"/>
      <c r="B5" s="1" t="s">
        <v>26</v>
      </c>
      <c r="C5" s="23" t="s">
        <v>27</v>
      </c>
      <c r="D5" s="21">
        <f>Harkgegevens!D65</f>
        <v>0</v>
      </c>
      <c r="E5" s="19">
        <f>Harkgegevens!E65</f>
        <v>0</v>
      </c>
      <c r="F5" s="9">
        <f>Harkgegevens!F65</f>
        <v>0</v>
      </c>
      <c r="G5" s="9">
        <f>Harkgegevens!G65</f>
        <v>0</v>
      </c>
      <c r="H5" s="9">
        <f>Harkgegevens!H65</f>
        <v>0</v>
      </c>
      <c r="I5" s="9">
        <f>Harkgegevens!I65</f>
        <v>0</v>
      </c>
      <c r="J5" s="9">
        <f>Harkgegevens!J65</f>
        <v>0</v>
      </c>
      <c r="K5" s="9">
        <f>Harkgegevens!K65</f>
        <v>0</v>
      </c>
      <c r="L5" s="9">
        <f>Harkgegevens!L65</f>
        <v>0</v>
      </c>
      <c r="M5" s="9">
        <f>Harkgegevens!M65</f>
        <v>0</v>
      </c>
      <c r="N5" s="9">
        <f>Harkgegevens!N65</f>
        <v>0</v>
      </c>
      <c r="O5" s="9">
        <f>Harkgegevens!O65</f>
        <v>0</v>
      </c>
      <c r="P5" s="9">
        <f>Harkgegevens!P65</f>
        <v>0</v>
      </c>
      <c r="Q5" s="9">
        <f>Harkgegevens!Q65</f>
        <v>0</v>
      </c>
      <c r="R5" s="10">
        <f>SUM(D5:Q5)</f>
        <v>0</v>
      </c>
    </row>
    <row r="6" spans="1:18" x14ac:dyDescent="0.25">
      <c r="A6" s="1"/>
      <c r="B6" s="18" t="s">
        <v>15</v>
      </c>
      <c r="C6" s="24" t="s">
        <v>22</v>
      </c>
      <c r="D6" s="21">
        <f>Harkgegevens!D66</f>
        <v>0</v>
      </c>
      <c r="E6" s="19">
        <f>Harkgegevens!E66</f>
        <v>0</v>
      </c>
      <c r="F6" s="9">
        <f>Harkgegevens!F66</f>
        <v>0</v>
      </c>
      <c r="G6" s="9">
        <f>Harkgegevens!G66</f>
        <v>0</v>
      </c>
      <c r="H6" s="9">
        <f>Harkgegevens!H66</f>
        <v>0</v>
      </c>
      <c r="I6" s="9">
        <f>Harkgegevens!I66</f>
        <v>0</v>
      </c>
      <c r="J6" s="9">
        <f>Harkgegevens!J66</f>
        <v>0</v>
      </c>
      <c r="K6" s="9">
        <f>Harkgegevens!K66</f>
        <v>0</v>
      </c>
      <c r="L6" s="9">
        <f>Harkgegevens!L66</f>
        <v>0</v>
      </c>
      <c r="M6" s="9">
        <f>Harkgegevens!M66</f>
        <v>0</v>
      </c>
      <c r="N6" s="9">
        <f>Harkgegevens!N66</f>
        <v>0</v>
      </c>
      <c r="O6" s="9">
        <f>Harkgegevens!O66</f>
        <v>0</v>
      </c>
      <c r="P6" s="9">
        <f>Harkgegevens!P66</f>
        <v>0</v>
      </c>
      <c r="Q6" s="9">
        <f>Harkgegevens!Q66</f>
        <v>0</v>
      </c>
      <c r="R6" s="10">
        <f t="shared" ref="R6:R13" si="0">SUM(D6:Q6)</f>
        <v>0</v>
      </c>
    </row>
    <row r="7" spans="1:18" x14ac:dyDescent="0.25">
      <c r="A7" s="1"/>
      <c r="B7" s="1" t="s">
        <v>104</v>
      </c>
      <c r="C7" s="23" t="s">
        <v>18</v>
      </c>
      <c r="D7" s="21">
        <f>Harkgegevens!D67</f>
        <v>0</v>
      </c>
      <c r="E7" s="19">
        <f>Harkgegevens!E67</f>
        <v>0</v>
      </c>
      <c r="F7" s="9">
        <f>Harkgegevens!F67</f>
        <v>0</v>
      </c>
      <c r="G7" s="9">
        <f>Harkgegevens!G67</f>
        <v>0</v>
      </c>
      <c r="H7" s="9">
        <f>Harkgegevens!H67</f>
        <v>0</v>
      </c>
      <c r="I7" s="9">
        <f>Harkgegevens!I67</f>
        <v>0</v>
      </c>
      <c r="J7" s="9">
        <f>Harkgegevens!J67</f>
        <v>0</v>
      </c>
      <c r="K7" s="9">
        <f>Harkgegevens!K67</f>
        <v>0</v>
      </c>
      <c r="L7" s="9">
        <f>Harkgegevens!L67</f>
        <v>0</v>
      </c>
      <c r="M7" s="9">
        <f>Harkgegevens!M67</f>
        <v>0</v>
      </c>
      <c r="N7" s="9">
        <f>Harkgegevens!N67</f>
        <v>0</v>
      </c>
      <c r="O7" s="9">
        <f>Harkgegevens!O67</f>
        <v>0</v>
      </c>
      <c r="P7" s="9">
        <f>Harkgegevens!P67</f>
        <v>0</v>
      </c>
      <c r="Q7" s="9">
        <f>Harkgegevens!Q67</f>
        <v>0</v>
      </c>
      <c r="R7" s="10">
        <f t="shared" si="0"/>
        <v>0</v>
      </c>
    </row>
    <row r="8" spans="1:18" x14ac:dyDescent="0.25">
      <c r="A8" s="1"/>
      <c r="B8" s="3" t="s">
        <v>6</v>
      </c>
      <c r="C8" s="23" t="s">
        <v>29</v>
      </c>
      <c r="D8" s="21">
        <f>Harkgegevens!D68</f>
        <v>0</v>
      </c>
      <c r="E8" s="19">
        <f>Harkgegevens!E68</f>
        <v>0</v>
      </c>
      <c r="F8" s="9">
        <f>Harkgegevens!F68</f>
        <v>0</v>
      </c>
      <c r="G8" s="9">
        <f>Harkgegevens!G68</f>
        <v>0</v>
      </c>
      <c r="H8" s="9">
        <f>Harkgegevens!H68</f>
        <v>0</v>
      </c>
      <c r="I8" s="9">
        <f>Harkgegevens!I68</f>
        <v>0</v>
      </c>
      <c r="J8" s="9">
        <f>Harkgegevens!J68</f>
        <v>0</v>
      </c>
      <c r="K8" s="9">
        <f>Harkgegevens!K68</f>
        <v>0</v>
      </c>
      <c r="L8" s="9">
        <f>Harkgegevens!L68</f>
        <v>0</v>
      </c>
      <c r="M8" s="9">
        <f>Harkgegevens!M68</f>
        <v>0</v>
      </c>
      <c r="N8" s="9">
        <f>Harkgegevens!N68</f>
        <v>0</v>
      </c>
      <c r="O8" s="9">
        <f>Harkgegevens!O68</f>
        <v>0</v>
      </c>
      <c r="P8" s="9">
        <f>Harkgegevens!P68</f>
        <v>0</v>
      </c>
      <c r="Q8" s="9">
        <f>Harkgegevens!Q68</f>
        <v>0</v>
      </c>
      <c r="R8" s="10">
        <f t="shared" si="0"/>
        <v>0</v>
      </c>
    </row>
    <row r="9" spans="1:18" x14ac:dyDescent="0.25">
      <c r="A9" s="1"/>
      <c r="B9" s="18" t="s">
        <v>16</v>
      </c>
      <c r="C9" s="24" t="s">
        <v>20</v>
      </c>
      <c r="D9" s="21">
        <f>Harkgegevens!D69</f>
        <v>0</v>
      </c>
      <c r="E9" s="19">
        <f>Harkgegevens!E69</f>
        <v>0</v>
      </c>
      <c r="F9" s="9">
        <f>Harkgegevens!F69</f>
        <v>0</v>
      </c>
      <c r="G9" s="9">
        <f>Harkgegevens!G69</f>
        <v>0</v>
      </c>
      <c r="H9" s="9">
        <f>Harkgegevens!H69</f>
        <v>0</v>
      </c>
      <c r="I9" s="9">
        <f>Harkgegevens!I69</f>
        <v>0</v>
      </c>
      <c r="J9" s="9">
        <f>Harkgegevens!J69</f>
        <v>0</v>
      </c>
      <c r="K9" s="9">
        <f>Harkgegevens!K69</f>
        <v>0</v>
      </c>
      <c r="L9" s="9">
        <f>Harkgegevens!L69</f>
        <v>0</v>
      </c>
      <c r="M9" s="9">
        <f>Harkgegevens!M69</f>
        <v>0</v>
      </c>
      <c r="N9" s="9">
        <f>Harkgegevens!N69</f>
        <v>0</v>
      </c>
      <c r="O9" s="9">
        <f>Harkgegevens!O69</f>
        <v>0</v>
      </c>
      <c r="P9" s="9">
        <f>Harkgegevens!P69</f>
        <v>0</v>
      </c>
      <c r="Q9" s="9">
        <f>Harkgegevens!Q69</f>
        <v>0</v>
      </c>
      <c r="R9" s="10">
        <f t="shared" si="0"/>
        <v>0</v>
      </c>
    </row>
    <row r="10" spans="1:18" x14ac:dyDescent="0.25">
      <c r="A10" s="1"/>
      <c r="B10" s="3" t="s">
        <v>8</v>
      </c>
      <c r="C10" s="24" t="s">
        <v>12</v>
      </c>
      <c r="D10" s="21">
        <f>Harkgegevens!D70</f>
        <v>0</v>
      </c>
      <c r="E10" s="19">
        <f>Harkgegevens!E70</f>
        <v>0</v>
      </c>
      <c r="F10" s="9">
        <f>Harkgegevens!F70</f>
        <v>0</v>
      </c>
      <c r="G10" s="9">
        <f>Harkgegevens!G70</f>
        <v>0</v>
      </c>
      <c r="H10" s="9">
        <f>Harkgegevens!H70</f>
        <v>0</v>
      </c>
      <c r="I10" s="9">
        <f>Harkgegevens!I70</f>
        <v>0</v>
      </c>
      <c r="J10" s="9">
        <f>Harkgegevens!J70</f>
        <v>0</v>
      </c>
      <c r="K10" s="9">
        <f>Harkgegevens!K70</f>
        <v>0</v>
      </c>
      <c r="L10" s="9">
        <f>Harkgegevens!L70</f>
        <v>0</v>
      </c>
      <c r="M10" s="9">
        <f>Harkgegevens!M70</f>
        <v>0</v>
      </c>
      <c r="N10" s="9">
        <f>Harkgegevens!N70</f>
        <v>0</v>
      </c>
      <c r="O10" s="9">
        <f>Harkgegevens!O70</f>
        <v>0</v>
      </c>
      <c r="P10" s="9">
        <f>Harkgegevens!P70</f>
        <v>0</v>
      </c>
      <c r="Q10" s="9">
        <f>Harkgegevens!Q70</f>
        <v>0</v>
      </c>
      <c r="R10" s="10">
        <f t="shared" si="0"/>
        <v>0</v>
      </c>
    </row>
    <row r="11" spans="1:18" x14ac:dyDescent="0.25">
      <c r="A11" s="16"/>
      <c r="B11" s="1" t="s">
        <v>5</v>
      </c>
      <c r="C11" s="24" t="s">
        <v>13</v>
      </c>
      <c r="D11" s="21">
        <f>Harkgegevens!D71</f>
        <v>0</v>
      </c>
      <c r="E11" s="19">
        <f>Harkgegevens!E71</f>
        <v>0</v>
      </c>
      <c r="F11" s="9">
        <f>Harkgegevens!F71</f>
        <v>0</v>
      </c>
      <c r="G11" s="9">
        <f>Harkgegevens!G71</f>
        <v>0</v>
      </c>
      <c r="H11" s="9">
        <f>Harkgegevens!H71</f>
        <v>395</v>
      </c>
      <c r="I11" s="9">
        <f>Harkgegevens!I71</f>
        <v>650</v>
      </c>
      <c r="J11" s="9">
        <f>Harkgegevens!J71</f>
        <v>0</v>
      </c>
      <c r="K11" s="9">
        <f>Harkgegevens!K71</f>
        <v>1390</v>
      </c>
      <c r="L11" s="9">
        <f>Harkgegevens!L71</f>
        <v>640</v>
      </c>
      <c r="M11" s="9">
        <f>Harkgegevens!M71</f>
        <v>0</v>
      </c>
      <c r="N11" s="9">
        <f>Harkgegevens!N71</f>
        <v>1530</v>
      </c>
      <c r="O11" s="9">
        <f>Harkgegevens!O71</f>
        <v>1840</v>
      </c>
      <c r="P11" s="9">
        <f>Harkgegevens!P71</f>
        <v>1560</v>
      </c>
      <c r="Q11" s="9">
        <f>Harkgegevens!Q71</f>
        <v>1740</v>
      </c>
      <c r="R11" s="10">
        <f t="shared" si="0"/>
        <v>9745</v>
      </c>
    </row>
    <row r="12" spans="1:18" x14ac:dyDescent="0.25">
      <c r="A12" s="1"/>
      <c r="B12" s="1" t="s">
        <v>36</v>
      </c>
      <c r="C12" s="23" t="s">
        <v>36</v>
      </c>
      <c r="D12" s="21">
        <f>Harkgegevens!D72</f>
        <v>0</v>
      </c>
      <c r="E12" s="19">
        <f>Harkgegevens!E72</f>
        <v>0</v>
      </c>
      <c r="F12" s="9">
        <f>Harkgegevens!F72</f>
        <v>0</v>
      </c>
      <c r="G12" s="9">
        <f>Harkgegevens!G72</f>
        <v>0</v>
      </c>
      <c r="H12" s="9">
        <f>Harkgegevens!H72</f>
        <v>0</v>
      </c>
      <c r="I12" s="9">
        <f>Harkgegevens!I72</f>
        <v>0</v>
      </c>
      <c r="J12" s="9">
        <f>Harkgegevens!J72</f>
        <v>0</v>
      </c>
      <c r="K12" s="9">
        <f>Harkgegevens!K72</f>
        <v>0</v>
      </c>
      <c r="L12" s="9">
        <f>Harkgegevens!L72</f>
        <v>0</v>
      </c>
      <c r="M12" s="9">
        <f>Harkgegevens!M72</f>
        <v>0</v>
      </c>
      <c r="N12" s="9">
        <f>Harkgegevens!N72</f>
        <v>0</v>
      </c>
      <c r="O12" s="9">
        <f>Harkgegevens!O72</f>
        <v>0</v>
      </c>
      <c r="P12" s="9">
        <f>Harkgegevens!P72</f>
        <v>0</v>
      </c>
      <c r="Q12" s="9">
        <f>Harkgegevens!Q72</f>
        <v>0</v>
      </c>
      <c r="R12" s="10">
        <f t="shared" si="0"/>
        <v>0</v>
      </c>
    </row>
    <row r="13" spans="1:18" x14ac:dyDescent="0.25">
      <c r="A13" s="1"/>
      <c r="B13" s="1"/>
      <c r="C13" s="23"/>
      <c r="D13" s="21">
        <f>Harkgegevens!D73</f>
        <v>0</v>
      </c>
      <c r="E13" s="19">
        <f>Harkgegevens!E73</f>
        <v>0</v>
      </c>
      <c r="F13" s="9">
        <f>Harkgegevens!F73</f>
        <v>0</v>
      </c>
      <c r="G13" s="9">
        <f>Harkgegevens!G73</f>
        <v>0</v>
      </c>
      <c r="H13" s="9">
        <f>Harkgegevens!H73</f>
        <v>0</v>
      </c>
      <c r="I13" s="9">
        <f>Harkgegevens!I73</f>
        <v>0</v>
      </c>
      <c r="J13" s="9">
        <f>Harkgegevens!J73</f>
        <v>0</v>
      </c>
      <c r="K13" s="9">
        <f>Harkgegevens!K73</f>
        <v>0</v>
      </c>
      <c r="L13" s="9">
        <f>Harkgegevens!L73</f>
        <v>0</v>
      </c>
      <c r="M13" s="9">
        <f>Harkgegevens!M73</f>
        <v>0</v>
      </c>
      <c r="N13" s="9">
        <f>Harkgegevens!N73</f>
        <v>0</v>
      </c>
      <c r="O13" s="9">
        <f>Harkgegevens!O73</f>
        <v>0</v>
      </c>
      <c r="P13" s="9">
        <f>Harkgegevens!P73</f>
        <v>0</v>
      </c>
      <c r="Q13" s="9">
        <f>Harkgegevens!Q73</f>
        <v>0</v>
      </c>
      <c r="R13" s="10">
        <f t="shared" si="0"/>
        <v>0</v>
      </c>
    </row>
    <row r="14" spans="1:18" ht="15.75" thickBot="1" x14ac:dyDescent="0.3">
      <c r="A14" s="1"/>
      <c r="B14" s="1"/>
      <c r="C14" s="35" t="s">
        <v>97</v>
      </c>
      <c r="D14" s="1">
        <f t="shared" ref="D14:R14" si="1">SUM(D5:D13)</f>
        <v>0</v>
      </c>
      <c r="E14" s="1">
        <f t="shared" si="1"/>
        <v>0</v>
      </c>
      <c r="F14" s="1">
        <f t="shared" si="1"/>
        <v>0</v>
      </c>
      <c r="G14" s="1">
        <f t="shared" si="1"/>
        <v>0</v>
      </c>
      <c r="H14" s="1">
        <f t="shared" si="1"/>
        <v>395</v>
      </c>
      <c r="I14" s="1">
        <f t="shared" si="1"/>
        <v>650</v>
      </c>
      <c r="J14" s="1">
        <f t="shared" si="1"/>
        <v>0</v>
      </c>
      <c r="K14" s="1">
        <f t="shared" si="1"/>
        <v>1390</v>
      </c>
      <c r="L14" s="1">
        <f t="shared" si="1"/>
        <v>640</v>
      </c>
      <c r="M14" s="1">
        <f t="shared" si="1"/>
        <v>0</v>
      </c>
      <c r="N14" s="1">
        <f t="shared" si="1"/>
        <v>1530</v>
      </c>
      <c r="O14" s="1">
        <f t="shared" si="1"/>
        <v>1840</v>
      </c>
      <c r="P14" s="1">
        <f t="shared" si="1"/>
        <v>1560</v>
      </c>
      <c r="Q14" s="1">
        <f t="shared" si="1"/>
        <v>1740</v>
      </c>
      <c r="R14" s="12">
        <f t="shared" si="1"/>
        <v>9745</v>
      </c>
    </row>
    <row r="15" spans="1:18" ht="15.75" thickTop="1" x14ac:dyDescent="0.25">
      <c r="C15" s="34" t="s">
        <v>96</v>
      </c>
      <c r="D15">
        <f t="shared" ref="D15:Q15" si="2">COUNTIF(D5:D12,"&gt;0")</f>
        <v>0</v>
      </c>
      <c r="E15">
        <f t="shared" si="2"/>
        <v>0</v>
      </c>
      <c r="F15">
        <f t="shared" si="2"/>
        <v>0</v>
      </c>
      <c r="G15">
        <f t="shared" si="2"/>
        <v>0</v>
      </c>
      <c r="H15">
        <f t="shared" si="2"/>
        <v>1</v>
      </c>
      <c r="I15">
        <f t="shared" si="2"/>
        <v>1</v>
      </c>
      <c r="J15">
        <f t="shared" si="2"/>
        <v>0</v>
      </c>
      <c r="K15">
        <f t="shared" si="2"/>
        <v>1</v>
      </c>
      <c r="L15">
        <f t="shared" si="2"/>
        <v>1</v>
      </c>
      <c r="M15">
        <f t="shared" si="2"/>
        <v>0</v>
      </c>
      <c r="N15">
        <f t="shared" si="2"/>
        <v>1</v>
      </c>
      <c r="O15">
        <f t="shared" si="2"/>
        <v>1</v>
      </c>
      <c r="P15">
        <f t="shared" si="2"/>
        <v>1</v>
      </c>
      <c r="Q15">
        <f t="shared" si="2"/>
        <v>1</v>
      </c>
      <c r="R15" s="36">
        <f>AVERAGE(D15:Q15)</f>
        <v>0.5714285714285714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showZeros="0" topLeftCell="C1" zoomScale="53" zoomScaleNormal="53" workbookViewId="0">
      <selection activeCell="I46" sqref="I46"/>
    </sheetView>
  </sheetViews>
  <sheetFormatPr defaultRowHeight="15" x14ac:dyDescent="0.25"/>
  <cols>
    <col min="2" max="2" width="27.5703125" bestFit="1" customWidth="1"/>
    <col min="3" max="3" width="30.85546875" customWidth="1"/>
    <col min="4" max="17" width="26.85546875" customWidth="1"/>
  </cols>
  <sheetData>
    <row r="1" spans="1:18" ht="22.5" x14ac:dyDescent="0.3">
      <c r="A1" s="1"/>
      <c r="B1" s="4" t="s">
        <v>1</v>
      </c>
      <c r="C1" s="2"/>
      <c r="D1" s="3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25">
      <c r="A2" s="1"/>
      <c r="B2" s="1"/>
      <c r="C2" s="40" t="s">
        <v>100</v>
      </c>
      <c r="D2" s="37" t="s">
        <v>101</v>
      </c>
      <c r="E2" s="37" t="s">
        <v>102</v>
      </c>
      <c r="F2" s="37" t="s">
        <v>103</v>
      </c>
      <c r="G2" s="31" t="s">
        <v>40</v>
      </c>
      <c r="H2" s="31" t="s">
        <v>42</v>
      </c>
      <c r="I2" s="31" t="s">
        <v>43</v>
      </c>
      <c r="J2" s="31" t="s">
        <v>44</v>
      </c>
      <c r="K2" s="31" t="s">
        <v>45</v>
      </c>
      <c r="L2" s="31" t="s">
        <v>46</v>
      </c>
      <c r="M2" s="31" t="s">
        <v>47</v>
      </c>
      <c r="N2" s="31" t="s">
        <v>48</v>
      </c>
      <c r="O2" s="31" t="s">
        <v>46</v>
      </c>
      <c r="P2" s="31" t="s">
        <v>47</v>
      </c>
      <c r="Q2" s="31" t="s">
        <v>48</v>
      </c>
      <c r="R2" s="1"/>
    </row>
    <row r="3" spans="1:18" ht="78" thickBot="1" x14ac:dyDescent="0.35">
      <c r="A3" s="1"/>
      <c r="B3" s="5" t="s">
        <v>2</v>
      </c>
      <c r="C3" s="6" t="s">
        <v>3</v>
      </c>
      <c r="D3" s="39" t="s">
        <v>99</v>
      </c>
      <c r="E3" s="39" t="s">
        <v>99</v>
      </c>
      <c r="F3" s="39" t="s">
        <v>99</v>
      </c>
      <c r="G3" s="39" t="s">
        <v>99</v>
      </c>
      <c r="H3" s="39" t="s">
        <v>99</v>
      </c>
      <c r="I3" s="39" t="s">
        <v>99</v>
      </c>
      <c r="J3" s="39" t="s">
        <v>99</v>
      </c>
      <c r="K3" s="39" t="s">
        <v>99</v>
      </c>
      <c r="L3" s="39" t="s">
        <v>99</v>
      </c>
      <c r="M3" s="39" t="s">
        <v>99</v>
      </c>
      <c r="N3" s="39" t="s">
        <v>99</v>
      </c>
      <c r="O3" s="39" t="s">
        <v>99</v>
      </c>
      <c r="P3" s="39" t="s">
        <v>99</v>
      </c>
      <c r="Q3" s="39" t="s">
        <v>99</v>
      </c>
      <c r="R3" s="8" t="s">
        <v>10</v>
      </c>
    </row>
    <row r="4" spans="1:18" ht="16.5" thickTop="1" thickBot="1" x14ac:dyDescent="0.3">
      <c r="A4" s="13" t="s">
        <v>56</v>
      </c>
      <c r="B4" s="1"/>
      <c r="C4" s="22"/>
      <c r="D4" s="3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5">
      <c r="A5" s="1"/>
      <c r="B5" s="1" t="s">
        <v>26</v>
      </c>
      <c r="C5" s="23" t="s">
        <v>27</v>
      </c>
      <c r="D5" s="21">
        <f>Harkgegevens!D80</f>
        <v>0</v>
      </c>
      <c r="E5" s="19">
        <f>Harkgegevens!E80</f>
        <v>0</v>
      </c>
      <c r="F5" s="9">
        <f>Harkgegevens!F80</f>
        <v>0</v>
      </c>
      <c r="G5" s="9">
        <f>Harkgegevens!G80</f>
        <v>0</v>
      </c>
      <c r="H5" s="9">
        <f>Harkgegevens!H80</f>
        <v>0</v>
      </c>
      <c r="I5" s="9">
        <f>Harkgegevens!I80</f>
        <v>0</v>
      </c>
      <c r="J5" s="9">
        <f>Harkgegevens!J80</f>
        <v>225</v>
      </c>
      <c r="K5" s="9">
        <f>Harkgegevens!K80</f>
        <v>130</v>
      </c>
      <c r="L5" s="9">
        <f>Harkgegevens!L80</f>
        <v>0</v>
      </c>
      <c r="M5" s="9">
        <f>Harkgegevens!M80</f>
        <v>0</v>
      </c>
      <c r="N5" s="9">
        <f>Harkgegevens!N80</f>
        <v>0</v>
      </c>
      <c r="O5" s="9">
        <f>Harkgegevens!O80</f>
        <v>0</v>
      </c>
      <c r="P5" s="9">
        <f>Harkgegevens!P80</f>
        <v>0</v>
      </c>
      <c r="Q5" s="9">
        <f>Harkgegevens!Q80</f>
        <v>165</v>
      </c>
      <c r="R5" s="10">
        <f>SUM(D5:Q5)</f>
        <v>520</v>
      </c>
    </row>
    <row r="6" spans="1:18" x14ac:dyDescent="0.25">
      <c r="A6" s="1"/>
      <c r="B6" s="18" t="s">
        <v>15</v>
      </c>
      <c r="C6" s="24" t="s">
        <v>22</v>
      </c>
      <c r="D6" s="21">
        <f>Harkgegevens!D81</f>
        <v>0</v>
      </c>
      <c r="E6" s="19">
        <f>Harkgegevens!E81</f>
        <v>0</v>
      </c>
      <c r="F6" s="9">
        <f>Harkgegevens!F81</f>
        <v>0</v>
      </c>
      <c r="G6" s="9">
        <f>Harkgegevens!G81</f>
        <v>0</v>
      </c>
      <c r="H6" s="9">
        <f>Harkgegevens!H81</f>
        <v>0</v>
      </c>
      <c r="I6" s="9">
        <f>Harkgegevens!I81</f>
        <v>0</v>
      </c>
      <c r="J6" s="9">
        <f>Harkgegevens!J81</f>
        <v>0</v>
      </c>
      <c r="K6" s="9">
        <f>Harkgegevens!K81</f>
        <v>5</v>
      </c>
      <c r="L6" s="9">
        <f>Harkgegevens!L81</f>
        <v>0</v>
      </c>
      <c r="M6" s="9">
        <f>Harkgegevens!M81</f>
        <v>0</v>
      </c>
      <c r="N6" s="9">
        <f>Harkgegevens!N81</f>
        <v>0</v>
      </c>
      <c r="O6" s="9">
        <f>Harkgegevens!O81</f>
        <v>0</v>
      </c>
      <c r="P6" s="9">
        <f>Harkgegevens!P81</f>
        <v>0</v>
      </c>
      <c r="Q6" s="9">
        <f>Harkgegevens!Q81</f>
        <v>0</v>
      </c>
      <c r="R6" s="10">
        <f t="shared" ref="R6:R13" si="0">SUM(D6:Q6)</f>
        <v>5</v>
      </c>
    </row>
    <row r="7" spans="1:18" x14ac:dyDescent="0.25">
      <c r="A7" s="1"/>
      <c r="B7" s="1" t="s">
        <v>104</v>
      </c>
      <c r="C7" s="23" t="s">
        <v>18</v>
      </c>
      <c r="D7" s="21">
        <f>Harkgegevens!D82</f>
        <v>0</v>
      </c>
      <c r="E7" s="19">
        <f>Harkgegevens!E82</f>
        <v>0</v>
      </c>
      <c r="F7" s="9">
        <f>Harkgegevens!F82</f>
        <v>0</v>
      </c>
      <c r="G7" s="9">
        <f>Harkgegevens!G82</f>
        <v>0</v>
      </c>
      <c r="H7" s="9">
        <f>Harkgegevens!H82</f>
        <v>0</v>
      </c>
      <c r="I7" s="9">
        <f>Harkgegevens!I82</f>
        <v>0</v>
      </c>
      <c r="J7" s="9">
        <f>Harkgegevens!J82</f>
        <v>0</v>
      </c>
      <c r="K7" s="9">
        <f>Harkgegevens!K82</f>
        <v>0</v>
      </c>
      <c r="L7" s="9">
        <f>Harkgegevens!L82</f>
        <v>0</v>
      </c>
      <c r="M7" s="9">
        <f>Harkgegevens!M82</f>
        <v>0</v>
      </c>
      <c r="N7" s="9">
        <f>Harkgegevens!N82</f>
        <v>0</v>
      </c>
      <c r="O7" s="9">
        <f>Harkgegevens!O82</f>
        <v>0</v>
      </c>
      <c r="P7" s="9">
        <f>Harkgegevens!P82</f>
        <v>0</v>
      </c>
      <c r="Q7" s="9">
        <f>Harkgegevens!Q82</f>
        <v>0</v>
      </c>
      <c r="R7" s="10">
        <f t="shared" si="0"/>
        <v>0</v>
      </c>
    </row>
    <row r="8" spans="1:18" x14ac:dyDescent="0.25">
      <c r="A8" s="1"/>
      <c r="B8" s="3" t="s">
        <v>6</v>
      </c>
      <c r="C8" s="23" t="s">
        <v>29</v>
      </c>
      <c r="D8" s="21">
        <f>Harkgegevens!D83</f>
        <v>0</v>
      </c>
      <c r="E8" s="19">
        <f>Harkgegevens!E83</f>
        <v>0</v>
      </c>
      <c r="F8" s="9">
        <f>Harkgegevens!F83</f>
        <v>0</v>
      </c>
      <c r="G8" s="9">
        <f>Harkgegevens!G83</f>
        <v>0</v>
      </c>
      <c r="H8" s="9">
        <f>Harkgegevens!H83</f>
        <v>12</v>
      </c>
      <c r="I8" s="9">
        <f>Harkgegevens!I83</f>
        <v>80</v>
      </c>
      <c r="J8" s="9">
        <f>Harkgegevens!J83</f>
        <v>0</v>
      </c>
      <c r="K8" s="9">
        <f>Harkgegevens!K83</f>
        <v>270</v>
      </c>
      <c r="L8" s="9">
        <f>Harkgegevens!L83</f>
        <v>180</v>
      </c>
      <c r="M8" s="9">
        <f>Harkgegevens!M83</f>
        <v>0</v>
      </c>
      <c r="N8" s="9">
        <f>Harkgegevens!N83</f>
        <v>530</v>
      </c>
      <c r="O8" s="9">
        <f>Harkgegevens!O83</f>
        <v>90</v>
      </c>
      <c r="P8" s="9">
        <f>Harkgegevens!P83</f>
        <v>1274</v>
      </c>
      <c r="Q8" s="9">
        <f>Harkgegevens!Q83</f>
        <v>834</v>
      </c>
      <c r="R8" s="10">
        <f t="shared" si="0"/>
        <v>3270</v>
      </c>
    </row>
    <row r="9" spans="1:18" x14ac:dyDescent="0.25">
      <c r="A9" s="1"/>
      <c r="B9" s="18" t="s">
        <v>16</v>
      </c>
      <c r="C9" s="24" t="s">
        <v>20</v>
      </c>
      <c r="D9" s="21">
        <f>Harkgegevens!D84</f>
        <v>0</v>
      </c>
      <c r="E9" s="19">
        <f>Harkgegevens!E84</f>
        <v>0</v>
      </c>
      <c r="F9" s="9">
        <f>Harkgegevens!F84</f>
        <v>0</v>
      </c>
      <c r="G9" s="9">
        <f>Harkgegevens!G84</f>
        <v>4</v>
      </c>
      <c r="H9" s="9">
        <f>Harkgegevens!H84</f>
        <v>8</v>
      </c>
      <c r="I9" s="9">
        <f>Harkgegevens!I84</f>
        <v>10</v>
      </c>
      <c r="J9" s="9">
        <f>Harkgegevens!J84</f>
        <v>10</v>
      </c>
      <c r="K9" s="9">
        <f>Harkgegevens!K84</f>
        <v>200</v>
      </c>
      <c r="L9" s="9">
        <f>Harkgegevens!L84</f>
        <v>300</v>
      </c>
      <c r="M9" s="9">
        <f>Harkgegevens!M84</f>
        <v>0</v>
      </c>
      <c r="N9" s="9">
        <f>Harkgegevens!N84</f>
        <v>250</v>
      </c>
      <c r="O9" s="9">
        <f>Harkgegevens!O84</f>
        <v>90</v>
      </c>
      <c r="P9" s="9">
        <f>Harkgegevens!P84</f>
        <v>0</v>
      </c>
      <c r="Q9" s="9">
        <f>Harkgegevens!Q84</f>
        <v>10</v>
      </c>
      <c r="R9" s="10">
        <f t="shared" si="0"/>
        <v>882</v>
      </c>
    </row>
    <row r="10" spans="1:18" x14ac:dyDescent="0.25">
      <c r="A10" s="1"/>
      <c r="B10" s="3" t="s">
        <v>8</v>
      </c>
      <c r="C10" s="24" t="s">
        <v>12</v>
      </c>
      <c r="D10" s="21">
        <f>Harkgegevens!D85</f>
        <v>0</v>
      </c>
      <c r="E10" s="19">
        <f>Harkgegevens!E85</f>
        <v>0</v>
      </c>
      <c r="F10" s="9">
        <f>Harkgegevens!F85</f>
        <v>0</v>
      </c>
      <c r="G10" s="9">
        <f>Harkgegevens!G85</f>
        <v>0</v>
      </c>
      <c r="H10" s="9">
        <f>Harkgegevens!H85</f>
        <v>0</v>
      </c>
      <c r="I10" s="9">
        <f>Harkgegevens!I85</f>
        <v>20</v>
      </c>
      <c r="J10" s="9">
        <f>Harkgegevens!J85</f>
        <v>0</v>
      </c>
      <c r="K10" s="9">
        <f>Harkgegevens!K85</f>
        <v>115</v>
      </c>
      <c r="L10" s="9">
        <f>Harkgegevens!L85</f>
        <v>450</v>
      </c>
      <c r="M10" s="9">
        <f>Harkgegevens!M85</f>
        <v>0</v>
      </c>
      <c r="N10" s="9">
        <f>Harkgegevens!N85</f>
        <v>0</v>
      </c>
      <c r="O10" s="9">
        <f>Harkgegevens!O85</f>
        <v>25</v>
      </c>
      <c r="P10" s="9">
        <f>Harkgegevens!P85</f>
        <v>382</v>
      </c>
      <c r="Q10" s="9">
        <f>Harkgegevens!Q85</f>
        <v>0</v>
      </c>
      <c r="R10" s="10">
        <f t="shared" si="0"/>
        <v>992</v>
      </c>
    </row>
    <row r="11" spans="1:18" x14ac:dyDescent="0.25">
      <c r="A11" s="16"/>
      <c r="B11" s="1" t="s">
        <v>5</v>
      </c>
      <c r="C11" s="24" t="s">
        <v>13</v>
      </c>
      <c r="D11" s="21">
        <f>Harkgegevens!D86</f>
        <v>0</v>
      </c>
      <c r="E11" s="19">
        <f>Harkgegevens!E86</f>
        <v>0</v>
      </c>
      <c r="F11" s="9">
        <f>Harkgegevens!F86</f>
        <v>0</v>
      </c>
      <c r="G11" s="9">
        <f>Harkgegevens!G86</f>
        <v>0</v>
      </c>
      <c r="H11" s="9">
        <f>Harkgegevens!H86</f>
        <v>54</v>
      </c>
      <c r="I11" s="9">
        <f>Harkgegevens!I86</f>
        <v>50</v>
      </c>
      <c r="J11" s="9">
        <f>Harkgegevens!J86</f>
        <v>132</v>
      </c>
      <c r="K11" s="9">
        <f>Harkgegevens!K86</f>
        <v>245</v>
      </c>
      <c r="L11" s="9">
        <f>Harkgegevens!L86</f>
        <v>154</v>
      </c>
      <c r="M11" s="9">
        <f>Harkgegevens!M86</f>
        <v>0</v>
      </c>
      <c r="N11" s="9">
        <f>Harkgegevens!N86</f>
        <v>780</v>
      </c>
      <c r="O11" s="9">
        <f>Harkgegevens!O86</f>
        <v>125</v>
      </c>
      <c r="P11" s="9">
        <f>Harkgegevens!P86</f>
        <v>902</v>
      </c>
      <c r="Q11" s="9">
        <f>Harkgegevens!Q86</f>
        <v>682</v>
      </c>
      <c r="R11" s="10">
        <f t="shared" si="0"/>
        <v>3124</v>
      </c>
    </row>
    <row r="12" spans="1:18" x14ac:dyDescent="0.25">
      <c r="A12" s="1"/>
      <c r="B12" s="1" t="s">
        <v>36</v>
      </c>
      <c r="C12" s="23" t="s">
        <v>36</v>
      </c>
      <c r="D12" s="21">
        <f>Harkgegevens!D87</f>
        <v>0</v>
      </c>
      <c r="E12" s="19">
        <f>Harkgegevens!E87</f>
        <v>0</v>
      </c>
      <c r="F12" s="9">
        <f>Harkgegevens!F87</f>
        <v>0</v>
      </c>
      <c r="G12" s="9">
        <f>Harkgegevens!G87</f>
        <v>0</v>
      </c>
      <c r="H12" s="9">
        <f>Harkgegevens!H87</f>
        <v>0</v>
      </c>
      <c r="I12" s="9">
        <f>Harkgegevens!I87</f>
        <v>0</v>
      </c>
      <c r="J12" s="9">
        <f>Harkgegevens!J87</f>
        <v>0</v>
      </c>
      <c r="K12" s="9">
        <f>Harkgegevens!K87</f>
        <v>0</v>
      </c>
      <c r="L12" s="9">
        <f>Harkgegevens!L87</f>
        <v>240</v>
      </c>
      <c r="M12" s="9">
        <f>Harkgegevens!M87</f>
        <v>0</v>
      </c>
      <c r="N12" s="9">
        <f>Harkgegevens!N87</f>
        <v>0</v>
      </c>
      <c r="O12" s="9">
        <f>Harkgegevens!O87</f>
        <v>100</v>
      </c>
      <c r="P12" s="9">
        <f>Harkgegevens!P87</f>
        <v>0</v>
      </c>
      <c r="Q12" s="9">
        <f>Harkgegevens!Q87</f>
        <v>0</v>
      </c>
      <c r="R12" s="10">
        <f t="shared" si="0"/>
        <v>340</v>
      </c>
    </row>
    <row r="13" spans="1:18" x14ac:dyDescent="0.25">
      <c r="A13" s="1"/>
      <c r="B13" s="1"/>
      <c r="C13" s="23"/>
      <c r="D13" s="21">
        <f>Harkgegevens!D88</f>
        <v>0</v>
      </c>
      <c r="E13" s="19">
        <f>Harkgegevens!E88</f>
        <v>0</v>
      </c>
      <c r="F13" s="9">
        <f>Harkgegevens!F88</f>
        <v>0</v>
      </c>
      <c r="G13" s="9">
        <f>Harkgegevens!G88</f>
        <v>0</v>
      </c>
      <c r="H13" s="9">
        <f>Harkgegevens!H88</f>
        <v>0</v>
      </c>
      <c r="I13" s="9">
        <f>Harkgegevens!I88</f>
        <v>0</v>
      </c>
      <c r="J13" s="9">
        <f>Harkgegevens!J88</f>
        <v>0</v>
      </c>
      <c r="K13" s="9">
        <f>Harkgegevens!K88</f>
        <v>0</v>
      </c>
      <c r="L13" s="9">
        <f>Harkgegevens!L88</f>
        <v>0</v>
      </c>
      <c r="M13" s="9">
        <f>Harkgegevens!M88</f>
        <v>0</v>
      </c>
      <c r="N13" s="9">
        <f>Harkgegevens!N88</f>
        <v>0</v>
      </c>
      <c r="O13" s="9">
        <f>Harkgegevens!O88</f>
        <v>0</v>
      </c>
      <c r="P13" s="9">
        <f>Harkgegevens!P88</f>
        <v>0</v>
      </c>
      <c r="Q13" s="9">
        <f>Harkgegevens!Q88</f>
        <v>0</v>
      </c>
      <c r="R13" s="10">
        <f t="shared" si="0"/>
        <v>0</v>
      </c>
    </row>
    <row r="14" spans="1:18" ht="15.75" thickBot="1" x14ac:dyDescent="0.3">
      <c r="A14" s="1"/>
      <c r="B14" s="1"/>
      <c r="C14" s="35" t="s">
        <v>97</v>
      </c>
      <c r="D14" s="1">
        <f t="shared" ref="D14:R14" si="1">SUM(D5:D13)</f>
        <v>0</v>
      </c>
      <c r="E14" s="1">
        <f t="shared" si="1"/>
        <v>0</v>
      </c>
      <c r="F14" s="1">
        <f t="shared" si="1"/>
        <v>0</v>
      </c>
      <c r="G14" s="1">
        <f t="shared" si="1"/>
        <v>4</v>
      </c>
      <c r="H14" s="1">
        <f t="shared" si="1"/>
        <v>74</v>
      </c>
      <c r="I14" s="1">
        <f t="shared" si="1"/>
        <v>160</v>
      </c>
      <c r="J14" s="1">
        <f t="shared" si="1"/>
        <v>367</v>
      </c>
      <c r="K14" s="1">
        <f t="shared" si="1"/>
        <v>965</v>
      </c>
      <c r="L14" s="1">
        <f t="shared" si="1"/>
        <v>1324</v>
      </c>
      <c r="M14" s="1">
        <f t="shared" si="1"/>
        <v>0</v>
      </c>
      <c r="N14" s="1">
        <f t="shared" si="1"/>
        <v>1560</v>
      </c>
      <c r="O14" s="1">
        <f t="shared" si="1"/>
        <v>430</v>
      </c>
      <c r="P14" s="1">
        <f t="shared" si="1"/>
        <v>2558</v>
      </c>
      <c r="Q14" s="1">
        <f t="shared" si="1"/>
        <v>1691</v>
      </c>
      <c r="R14" s="12">
        <f t="shared" si="1"/>
        <v>9133</v>
      </c>
    </row>
    <row r="15" spans="1:18" ht="15.75" thickTop="1" x14ac:dyDescent="0.25">
      <c r="C15" s="34" t="s">
        <v>96</v>
      </c>
      <c r="D15">
        <f t="shared" ref="D15:Q15" si="2">COUNTIF(D5:D12,"&gt;0")</f>
        <v>0</v>
      </c>
      <c r="E15">
        <f t="shared" si="2"/>
        <v>0</v>
      </c>
      <c r="F15">
        <f t="shared" si="2"/>
        <v>0</v>
      </c>
      <c r="G15">
        <f t="shared" si="2"/>
        <v>1</v>
      </c>
      <c r="H15">
        <f t="shared" si="2"/>
        <v>3</v>
      </c>
      <c r="I15">
        <f t="shared" si="2"/>
        <v>4</v>
      </c>
      <c r="J15">
        <f t="shared" si="2"/>
        <v>3</v>
      </c>
      <c r="K15">
        <f t="shared" si="2"/>
        <v>6</v>
      </c>
      <c r="L15">
        <f t="shared" si="2"/>
        <v>5</v>
      </c>
      <c r="M15">
        <f t="shared" si="2"/>
        <v>0</v>
      </c>
      <c r="N15">
        <f t="shared" si="2"/>
        <v>3</v>
      </c>
      <c r="O15">
        <f t="shared" si="2"/>
        <v>5</v>
      </c>
      <c r="P15">
        <f t="shared" si="2"/>
        <v>3</v>
      </c>
      <c r="Q15">
        <f t="shared" si="2"/>
        <v>4</v>
      </c>
      <c r="R15" s="36">
        <f>AVERAGE(D15:Q15)</f>
        <v>2.6428571428571428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showZeros="0" zoomScale="53" zoomScaleNormal="53" workbookViewId="0">
      <selection activeCell="I46" sqref="I46"/>
    </sheetView>
  </sheetViews>
  <sheetFormatPr defaultRowHeight="15" x14ac:dyDescent="0.25"/>
  <cols>
    <col min="2" max="2" width="27.5703125" bestFit="1" customWidth="1"/>
    <col min="3" max="3" width="30.85546875" customWidth="1"/>
    <col min="4" max="17" width="26.85546875" customWidth="1"/>
  </cols>
  <sheetData>
    <row r="1" spans="1:18" ht="22.5" x14ac:dyDescent="0.3">
      <c r="A1" s="1"/>
      <c r="B1" s="4" t="s">
        <v>1</v>
      </c>
      <c r="C1" s="2"/>
      <c r="D1" s="3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25">
      <c r="A2" s="1"/>
      <c r="B2" s="1"/>
      <c r="C2" s="40" t="s">
        <v>100</v>
      </c>
      <c r="D2" s="37" t="s">
        <v>101</v>
      </c>
      <c r="E2" s="37" t="s">
        <v>102</v>
      </c>
      <c r="F2" s="37" t="s">
        <v>103</v>
      </c>
      <c r="G2" s="31" t="s">
        <v>40</v>
      </c>
      <c r="H2" s="31" t="s">
        <v>42</v>
      </c>
      <c r="I2" s="31" t="s">
        <v>43</v>
      </c>
      <c r="J2" s="31" t="s">
        <v>44</v>
      </c>
      <c r="K2" s="31" t="s">
        <v>45</v>
      </c>
      <c r="L2" s="31" t="s">
        <v>46</v>
      </c>
      <c r="M2" s="31" t="s">
        <v>47</v>
      </c>
      <c r="N2" s="31" t="s">
        <v>48</v>
      </c>
      <c r="O2" s="31" t="s">
        <v>46</v>
      </c>
      <c r="P2" s="31" t="s">
        <v>47</v>
      </c>
      <c r="Q2" s="31" t="s">
        <v>48</v>
      </c>
      <c r="R2" s="1"/>
    </row>
    <row r="3" spans="1:18" ht="78" thickBot="1" x14ac:dyDescent="0.35">
      <c r="A3" s="1"/>
      <c r="B3" s="5" t="s">
        <v>2</v>
      </c>
      <c r="C3" s="6" t="s">
        <v>3</v>
      </c>
      <c r="D3" s="39" t="s">
        <v>99</v>
      </c>
      <c r="E3" s="39" t="s">
        <v>99</v>
      </c>
      <c r="F3" s="39" t="s">
        <v>99</v>
      </c>
      <c r="G3" s="39" t="s">
        <v>99</v>
      </c>
      <c r="H3" s="39" t="s">
        <v>99</v>
      </c>
      <c r="I3" s="39" t="s">
        <v>99</v>
      </c>
      <c r="J3" s="39" t="s">
        <v>99</v>
      </c>
      <c r="K3" s="39" t="s">
        <v>99</v>
      </c>
      <c r="L3" s="39" t="s">
        <v>99</v>
      </c>
      <c r="M3" s="39" t="s">
        <v>99</v>
      </c>
      <c r="N3" s="39" t="s">
        <v>99</v>
      </c>
      <c r="O3" s="39" t="s">
        <v>99</v>
      </c>
      <c r="P3" s="39" t="s">
        <v>99</v>
      </c>
      <c r="Q3" s="39" t="s">
        <v>99</v>
      </c>
      <c r="R3" s="8" t="s">
        <v>10</v>
      </c>
    </row>
    <row r="4" spans="1:18" ht="16.5" thickTop="1" thickBot="1" x14ac:dyDescent="0.3">
      <c r="A4" s="13" t="s">
        <v>57</v>
      </c>
      <c r="B4" s="1"/>
      <c r="C4" s="22"/>
      <c r="D4" s="3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5">
      <c r="A5" s="1"/>
      <c r="B5" s="1" t="s">
        <v>26</v>
      </c>
      <c r="C5" s="23" t="s">
        <v>27</v>
      </c>
      <c r="D5" s="21">
        <f>Harkgegevens!D95</f>
        <v>0</v>
      </c>
      <c r="E5" s="19">
        <f>Harkgegevens!E95</f>
        <v>0</v>
      </c>
      <c r="F5" s="9">
        <f>Harkgegevens!F95</f>
        <v>1</v>
      </c>
      <c r="G5" s="9">
        <f>Harkgegevens!G95</f>
        <v>0</v>
      </c>
      <c r="H5" s="9">
        <f>Harkgegevens!H95</f>
        <v>0</v>
      </c>
      <c r="I5" s="9">
        <f>Harkgegevens!I95</f>
        <v>0</v>
      </c>
      <c r="J5" s="9">
        <f>Harkgegevens!J95</f>
        <v>6</v>
      </c>
      <c r="K5" s="9">
        <f>Harkgegevens!K95</f>
        <v>45</v>
      </c>
      <c r="L5" s="9">
        <f>Harkgegevens!L95</f>
        <v>50</v>
      </c>
      <c r="M5" s="9">
        <f>Harkgegevens!M95</f>
        <v>0</v>
      </c>
      <c r="N5" s="9">
        <f>Harkgegevens!N95</f>
        <v>0</v>
      </c>
      <c r="O5" s="9">
        <f>Harkgegevens!O95</f>
        <v>0</v>
      </c>
      <c r="P5" s="9">
        <f>Harkgegevens!P95</f>
        <v>0</v>
      </c>
      <c r="Q5" s="9">
        <f>Harkgegevens!Q95</f>
        <v>0</v>
      </c>
      <c r="R5" s="10">
        <f>SUM(D5:Q5)</f>
        <v>102</v>
      </c>
    </row>
    <row r="6" spans="1:18" x14ac:dyDescent="0.25">
      <c r="A6" s="1"/>
      <c r="B6" s="18" t="s">
        <v>15</v>
      </c>
      <c r="C6" s="24" t="s">
        <v>22</v>
      </c>
      <c r="D6" s="21">
        <f>Harkgegevens!D96</f>
        <v>0</v>
      </c>
      <c r="E6" s="19">
        <f>Harkgegevens!E96</f>
        <v>0</v>
      </c>
      <c r="F6" s="9">
        <f>Harkgegevens!F96</f>
        <v>0</v>
      </c>
      <c r="G6" s="9">
        <f>Harkgegevens!G96</f>
        <v>0</v>
      </c>
      <c r="H6" s="9">
        <f>Harkgegevens!H96</f>
        <v>0</v>
      </c>
      <c r="I6" s="9">
        <f>Harkgegevens!I96</f>
        <v>0</v>
      </c>
      <c r="J6" s="9">
        <f>Harkgegevens!J96</f>
        <v>0</v>
      </c>
      <c r="K6" s="9">
        <f>Harkgegevens!K96</f>
        <v>0</v>
      </c>
      <c r="L6" s="9">
        <f>Harkgegevens!L96</f>
        <v>0</v>
      </c>
      <c r="M6" s="9">
        <f>Harkgegevens!M96</f>
        <v>0</v>
      </c>
      <c r="N6" s="9">
        <f>Harkgegevens!N96</f>
        <v>0</v>
      </c>
      <c r="O6" s="9">
        <f>Harkgegevens!O96</f>
        <v>0</v>
      </c>
      <c r="P6" s="9">
        <f>Harkgegevens!P96</f>
        <v>0</v>
      </c>
      <c r="Q6" s="9">
        <f>Harkgegevens!Q96</f>
        <v>0</v>
      </c>
      <c r="R6" s="10">
        <f t="shared" ref="R6:R13" si="0">SUM(D6:Q6)</f>
        <v>0</v>
      </c>
    </row>
    <row r="7" spans="1:18" x14ac:dyDescent="0.25">
      <c r="A7" s="1"/>
      <c r="B7" s="1" t="s">
        <v>104</v>
      </c>
      <c r="C7" s="23" t="s">
        <v>18</v>
      </c>
      <c r="D7" s="21">
        <f>Harkgegevens!D97</f>
        <v>0</v>
      </c>
      <c r="E7" s="19">
        <f>Harkgegevens!E97</f>
        <v>0</v>
      </c>
      <c r="F7" s="9">
        <f>Harkgegevens!F97</f>
        <v>0</v>
      </c>
      <c r="G7" s="9">
        <f>Harkgegevens!G97</f>
        <v>0</v>
      </c>
      <c r="H7" s="9">
        <f>Harkgegevens!H97</f>
        <v>2</v>
      </c>
      <c r="I7" s="9">
        <f>Harkgegevens!I97</f>
        <v>0</v>
      </c>
      <c r="J7" s="9">
        <f>Harkgegevens!J97</f>
        <v>0</v>
      </c>
      <c r="K7" s="9">
        <f>Harkgegevens!K97</f>
        <v>0</v>
      </c>
      <c r="L7" s="9">
        <f>Harkgegevens!L97</f>
        <v>0</v>
      </c>
      <c r="M7" s="9">
        <f>Harkgegevens!M97</f>
        <v>0</v>
      </c>
      <c r="N7" s="9">
        <f>Harkgegevens!N97</f>
        <v>0</v>
      </c>
      <c r="O7" s="9">
        <f>Harkgegevens!O97</f>
        <v>0</v>
      </c>
      <c r="P7" s="9">
        <f>Harkgegevens!P97</f>
        <v>0</v>
      </c>
      <c r="Q7" s="9">
        <f>Harkgegevens!Q97</f>
        <v>0</v>
      </c>
      <c r="R7" s="10">
        <f t="shared" si="0"/>
        <v>2</v>
      </c>
    </row>
    <row r="8" spans="1:18" x14ac:dyDescent="0.25">
      <c r="A8" s="1"/>
      <c r="B8" s="3" t="s">
        <v>6</v>
      </c>
      <c r="C8" s="23" t="s">
        <v>29</v>
      </c>
      <c r="D8" s="21">
        <f>Harkgegevens!D98</f>
        <v>0</v>
      </c>
      <c r="E8" s="19">
        <f>Harkgegevens!E98</f>
        <v>0</v>
      </c>
      <c r="F8" s="9">
        <f>Harkgegevens!F98</f>
        <v>0</v>
      </c>
      <c r="G8" s="9">
        <f>Harkgegevens!G98</f>
        <v>0</v>
      </c>
      <c r="H8" s="9">
        <f>Harkgegevens!H98</f>
        <v>0</v>
      </c>
      <c r="I8" s="9">
        <f>Harkgegevens!I98</f>
        <v>35</v>
      </c>
      <c r="J8" s="9">
        <f>Harkgegevens!J98</f>
        <v>67</v>
      </c>
      <c r="K8" s="9">
        <f>Harkgegevens!K98</f>
        <v>0</v>
      </c>
      <c r="L8" s="9">
        <f>Harkgegevens!L98</f>
        <v>0</v>
      </c>
      <c r="M8" s="9">
        <f>Harkgegevens!M98</f>
        <v>0</v>
      </c>
      <c r="N8" s="9">
        <f>Harkgegevens!N98</f>
        <v>0</v>
      </c>
      <c r="O8" s="9">
        <f>Harkgegevens!O98</f>
        <v>0</v>
      </c>
      <c r="P8" s="9">
        <f>Harkgegevens!P98</f>
        <v>0</v>
      </c>
      <c r="Q8" s="9">
        <f>Harkgegevens!Q98</f>
        <v>17</v>
      </c>
      <c r="R8" s="10">
        <f t="shared" si="0"/>
        <v>119</v>
      </c>
    </row>
    <row r="9" spans="1:18" x14ac:dyDescent="0.25">
      <c r="A9" s="1"/>
      <c r="B9" s="18" t="s">
        <v>16</v>
      </c>
      <c r="C9" s="24" t="s">
        <v>20</v>
      </c>
      <c r="D9" s="21">
        <f>Harkgegevens!D99</f>
        <v>0</v>
      </c>
      <c r="E9" s="19">
        <f>Harkgegevens!E99</f>
        <v>0</v>
      </c>
      <c r="F9" s="9">
        <f>Harkgegevens!F99</f>
        <v>0</v>
      </c>
      <c r="G9" s="9">
        <f>Harkgegevens!G99</f>
        <v>0</v>
      </c>
      <c r="H9" s="9">
        <f>Harkgegevens!H99</f>
        <v>35</v>
      </c>
      <c r="I9" s="9">
        <f>Harkgegevens!I99</f>
        <v>20</v>
      </c>
      <c r="J9" s="9">
        <f>Harkgegevens!J99</f>
        <v>20</v>
      </c>
      <c r="K9" s="9">
        <f>Harkgegevens!K99</f>
        <v>25</v>
      </c>
      <c r="L9" s="9">
        <f>Harkgegevens!L99</f>
        <v>0</v>
      </c>
      <c r="M9" s="9">
        <f>Harkgegevens!M99</f>
        <v>0</v>
      </c>
      <c r="N9" s="9">
        <f>Harkgegevens!N99</f>
        <v>0</v>
      </c>
      <c r="O9" s="9">
        <f>Harkgegevens!O99</f>
        <v>0</v>
      </c>
      <c r="P9" s="9">
        <f>Harkgegevens!P99</f>
        <v>17</v>
      </c>
      <c r="Q9" s="9">
        <f>Harkgegevens!Q99</f>
        <v>8</v>
      </c>
      <c r="R9" s="10">
        <f t="shared" si="0"/>
        <v>125</v>
      </c>
    </row>
    <row r="10" spans="1:18" x14ac:dyDescent="0.25">
      <c r="A10" s="1"/>
      <c r="B10" s="3" t="s">
        <v>8</v>
      </c>
      <c r="C10" s="24" t="s">
        <v>12</v>
      </c>
      <c r="D10" s="21">
        <f>Harkgegevens!D100</f>
        <v>0</v>
      </c>
      <c r="E10" s="19">
        <f>Harkgegevens!E100</f>
        <v>0</v>
      </c>
      <c r="F10" s="9">
        <f>Harkgegevens!F100</f>
        <v>0</v>
      </c>
      <c r="G10" s="9">
        <f>Harkgegevens!G100</f>
        <v>0</v>
      </c>
      <c r="H10" s="9">
        <f>Harkgegevens!H100</f>
        <v>217</v>
      </c>
      <c r="I10" s="9">
        <f>Harkgegevens!I100</f>
        <v>0</v>
      </c>
      <c r="J10" s="9">
        <f>Harkgegevens!J100</f>
        <v>0</v>
      </c>
      <c r="K10" s="9">
        <f>Harkgegevens!K100</f>
        <v>25</v>
      </c>
      <c r="L10" s="9">
        <f>Harkgegevens!L100</f>
        <v>10</v>
      </c>
      <c r="M10" s="9">
        <f>Harkgegevens!M100</f>
        <v>0</v>
      </c>
      <c r="N10" s="9">
        <f>Harkgegevens!N100</f>
        <v>25</v>
      </c>
      <c r="O10" s="9">
        <f>Harkgegevens!O100</f>
        <v>0</v>
      </c>
      <c r="P10" s="9">
        <f>Harkgegevens!P100</f>
        <v>10</v>
      </c>
      <c r="Q10" s="9">
        <f>Harkgegevens!Q100</f>
        <v>12</v>
      </c>
      <c r="R10" s="10">
        <f t="shared" si="0"/>
        <v>299</v>
      </c>
    </row>
    <row r="11" spans="1:18" x14ac:dyDescent="0.25">
      <c r="A11" s="16"/>
      <c r="B11" s="1" t="s">
        <v>5</v>
      </c>
      <c r="C11" s="24" t="s">
        <v>13</v>
      </c>
      <c r="D11" s="21">
        <f>Harkgegevens!D101</f>
        <v>0</v>
      </c>
      <c r="E11" s="19">
        <f>Harkgegevens!E101</f>
        <v>0</v>
      </c>
      <c r="F11" s="9">
        <f>Harkgegevens!F101</f>
        <v>0</v>
      </c>
      <c r="G11" s="9">
        <f>Harkgegevens!G101</f>
        <v>0</v>
      </c>
      <c r="H11" s="9">
        <f>Harkgegevens!H101</f>
        <v>50</v>
      </c>
      <c r="I11" s="9">
        <f>Harkgegevens!I101</f>
        <v>40</v>
      </c>
      <c r="J11" s="9">
        <f>Harkgegevens!J101</f>
        <v>194</v>
      </c>
      <c r="K11" s="9">
        <f>Harkgegevens!K101</f>
        <v>120</v>
      </c>
      <c r="L11" s="9">
        <f>Harkgegevens!L101</f>
        <v>80</v>
      </c>
      <c r="M11" s="9">
        <f>Harkgegevens!M101</f>
        <v>0</v>
      </c>
      <c r="N11" s="9">
        <f>Harkgegevens!N101</f>
        <v>100</v>
      </c>
      <c r="O11" s="9">
        <f>Harkgegevens!O101</f>
        <v>450</v>
      </c>
      <c r="P11" s="9">
        <f>Harkgegevens!P101</f>
        <v>1280</v>
      </c>
      <c r="Q11" s="9">
        <f>Harkgegevens!Q101</f>
        <v>840</v>
      </c>
      <c r="R11" s="10">
        <f t="shared" si="0"/>
        <v>3154</v>
      </c>
    </row>
    <row r="12" spans="1:18" x14ac:dyDescent="0.25">
      <c r="A12" s="1"/>
      <c r="B12" s="1" t="s">
        <v>36</v>
      </c>
      <c r="C12" s="23" t="s">
        <v>36</v>
      </c>
      <c r="D12" s="21">
        <f>Harkgegevens!D102</f>
        <v>0</v>
      </c>
      <c r="E12" s="19">
        <f>Harkgegevens!E102</f>
        <v>0</v>
      </c>
      <c r="F12" s="9">
        <f>Harkgegevens!F102</f>
        <v>0</v>
      </c>
      <c r="G12" s="9">
        <f>Harkgegevens!G102</f>
        <v>0</v>
      </c>
      <c r="H12" s="9">
        <f>Harkgegevens!H102</f>
        <v>0</v>
      </c>
      <c r="I12" s="9">
        <f>Harkgegevens!I102</f>
        <v>0</v>
      </c>
      <c r="J12" s="9">
        <f>Harkgegevens!J102</f>
        <v>0</v>
      </c>
      <c r="K12" s="9">
        <f>Harkgegevens!K102</f>
        <v>0</v>
      </c>
      <c r="L12" s="9">
        <f>Harkgegevens!L102</f>
        <v>0</v>
      </c>
      <c r="M12" s="9">
        <f>Harkgegevens!M102</f>
        <v>0</v>
      </c>
      <c r="N12" s="9">
        <f>Harkgegevens!N102</f>
        <v>0</v>
      </c>
      <c r="O12" s="9">
        <f>Harkgegevens!O102</f>
        <v>0</v>
      </c>
      <c r="P12" s="9">
        <f>Harkgegevens!P102</f>
        <v>0</v>
      </c>
      <c r="Q12" s="9">
        <f>Harkgegevens!Q102</f>
        <v>0</v>
      </c>
      <c r="R12" s="10">
        <f t="shared" si="0"/>
        <v>0</v>
      </c>
    </row>
    <row r="13" spans="1:18" x14ac:dyDescent="0.25">
      <c r="A13" s="1"/>
      <c r="B13" s="1"/>
      <c r="C13" s="23"/>
      <c r="D13" s="21">
        <f>Harkgegevens!D103</f>
        <v>0</v>
      </c>
      <c r="E13" s="19">
        <f>Harkgegevens!E103</f>
        <v>0</v>
      </c>
      <c r="F13" s="9">
        <f>Harkgegevens!F103</f>
        <v>0</v>
      </c>
      <c r="G13" s="9">
        <f>Harkgegevens!G103</f>
        <v>0</v>
      </c>
      <c r="H13" s="9">
        <f>Harkgegevens!H103</f>
        <v>0</v>
      </c>
      <c r="I13" s="9">
        <f>Harkgegevens!I103</f>
        <v>0</v>
      </c>
      <c r="J13" s="9">
        <f>Harkgegevens!J103</f>
        <v>0</v>
      </c>
      <c r="K13" s="9">
        <f>Harkgegevens!K103</f>
        <v>0</v>
      </c>
      <c r="L13" s="9">
        <f>Harkgegevens!L103</f>
        <v>0</v>
      </c>
      <c r="M13" s="9">
        <f>Harkgegevens!M103</f>
        <v>0</v>
      </c>
      <c r="N13" s="9">
        <f>Harkgegevens!N103</f>
        <v>0</v>
      </c>
      <c r="O13" s="9">
        <f>Harkgegevens!O103</f>
        <v>0</v>
      </c>
      <c r="P13" s="9">
        <f>Harkgegevens!P103</f>
        <v>0</v>
      </c>
      <c r="Q13" s="9">
        <f>Harkgegevens!Q103</f>
        <v>0</v>
      </c>
      <c r="R13" s="10">
        <f t="shared" si="0"/>
        <v>0</v>
      </c>
    </row>
    <row r="14" spans="1:18" ht="15.75" thickBot="1" x14ac:dyDescent="0.3">
      <c r="A14" s="1"/>
      <c r="B14" s="1"/>
      <c r="C14" s="35" t="s">
        <v>97</v>
      </c>
      <c r="D14" s="1">
        <f t="shared" ref="D14:R14" si="1">SUM(D5:D13)</f>
        <v>0</v>
      </c>
      <c r="E14" s="1">
        <f t="shared" si="1"/>
        <v>0</v>
      </c>
      <c r="F14" s="1">
        <f t="shared" si="1"/>
        <v>1</v>
      </c>
      <c r="G14" s="1">
        <f t="shared" si="1"/>
        <v>0</v>
      </c>
      <c r="H14" s="1">
        <f t="shared" si="1"/>
        <v>304</v>
      </c>
      <c r="I14" s="1">
        <f t="shared" si="1"/>
        <v>95</v>
      </c>
      <c r="J14" s="1">
        <f t="shared" si="1"/>
        <v>287</v>
      </c>
      <c r="K14" s="1">
        <f t="shared" si="1"/>
        <v>215</v>
      </c>
      <c r="L14" s="1">
        <f t="shared" si="1"/>
        <v>140</v>
      </c>
      <c r="M14" s="1">
        <f t="shared" si="1"/>
        <v>0</v>
      </c>
      <c r="N14" s="1">
        <f t="shared" si="1"/>
        <v>125</v>
      </c>
      <c r="O14" s="1">
        <f t="shared" si="1"/>
        <v>450</v>
      </c>
      <c r="P14" s="1">
        <f t="shared" si="1"/>
        <v>1307</v>
      </c>
      <c r="Q14" s="1">
        <f t="shared" si="1"/>
        <v>877</v>
      </c>
      <c r="R14" s="12">
        <f t="shared" si="1"/>
        <v>3801</v>
      </c>
    </row>
    <row r="15" spans="1:18" ht="15.75" thickTop="1" x14ac:dyDescent="0.25">
      <c r="C15" s="34" t="s">
        <v>96</v>
      </c>
      <c r="D15">
        <f t="shared" ref="D15:Q15" si="2">COUNTIF(D5:D12,"&gt;0")</f>
        <v>0</v>
      </c>
      <c r="E15">
        <f t="shared" si="2"/>
        <v>0</v>
      </c>
      <c r="F15">
        <f t="shared" si="2"/>
        <v>1</v>
      </c>
      <c r="G15">
        <f t="shared" si="2"/>
        <v>0</v>
      </c>
      <c r="H15">
        <f t="shared" si="2"/>
        <v>4</v>
      </c>
      <c r="I15">
        <f t="shared" si="2"/>
        <v>3</v>
      </c>
      <c r="J15">
        <f t="shared" si="2"/>
        <v>4</v>
      </c>
      <c r="K15">
        <f t="shared" si="2"/>
        <v>4</v>
      </c>
      <c r="L15">
        <f t="shared" si="2"/>
        <v>3</v>
      </c>
      <c r="M15">
        <f t="shared" si="2"/>
        <v>0</v>
      </c>
      <c r="N15">
        <f t="shared" si="2"/>
        <v>2</v>
      </c>
      <c r="O15">
        <f t="shared" si="2"/>
        <v>1</v>
      </c>
      <c r="P15">
        <f t="shared" si="2"/>
        <v>3</v>
      </c>
      <c r="Q15">
        <f t="shared" si="2"/>
        <v>4</v>
      </c>
      <c r="R15" s="36">
        <f>AVERAGE(D15:Q15)</f>
        <v>2.0714285714285716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showZeros="0" zoomScale="53" zoomScaleNormal="53" workbookViewId="0">
      <selection activeCell="I46" sqref="I46"/>
    </sheetView>
  </sheetViews>
  <sheetFormatPr defaultRowHeight="15" x14ac:dyDescent="0.25"/>
  <cols>
    <col min="2" max="2" width="27.5703125" bestFit="1" customWidth="1"/>
    <col min="3" max="3" width="30.85546875" customWidth="1"/>
    <col min="4" max="17" width="26.85546875" customWidth="1"/>
  </cols>
  <sheetData>
    <row r="1" spans="1:18" ht="22.5" x14ac:dyDescent="0.3">
      <c r="A1" s="1"/>
      <c r="B1" s="4" t="s">
        <v>1</v>
      </c>
      <c r="C1" s="2"/>
      <c r="D1" s="3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25">
      <c r="A2" s="1"/>
      <c r="B2" s="1"/>
      <c r="C2" s="40" t="s">
        <v>100</v>
      </c>
      <c r="D2" s="37" t="s">
        <v>101</v>
      </c>
      <c r="E2" s="37" t="s">
        <v>102</v>
      </c>
      <c r="F2" s="37" t="s">
        <v>103</v>
      </c>
      <c r="G2" s="31" t="s">
        <v>40</v>
      </c>
      <c r="H2" s="31" t="s">
        <v>42</v>
      </c>
      <c r="I2" s="31" t="s">
        <v>43</v>
      </c>
      <c r="J2" s="31" t="s">
        <v>44</v>
      </c>
      <c r="K2" s="31" t="s">
        <v>45</v>
      </c>
      <c r="L2" s="31" t="s">
        <v>46</v>
      </c>
      <c r="M2" s="31" t="s">
        <v>47</v>
      </c>
      <c r="N2" s="31" t="s">
        <v>48</v>
      </c>
      <c r="O2" s="31" t="s">
        <v>46</v>
      </c>
      <c r="P2" s="31" t="s">
        <v>47</v>
      </c>
      <c r="Q2" s="31" t="s">
        <v>48</v>
      </c>
      <c r="R2" s="1"/>
    </row>
    <row r="3" spans="1:18" ht="78" thickBot="1" x14ac:dyDescent="0.35">
      <c r="A3" s="1"/>
      <c r="B3" s="5" t="s">
        <v>2</v>
      </c>
      <c r="C3" s="6" t="s">
        <v>3</v>
      </c>
      <c r="D3" s="39" t="s">
        <v>99</v>
      </c>
      <c r="E3" s="39" t="s">
        <v>99</v>
      </c>
      <c r="F3" s="39" t="s">
        <v>99</v>
      </c>
      <c r="G3" s="39" t="s">
        <v>99</v>
      </c>
      <c r="H3" s="39" t="s">
        <v>99</v>
      </c>
      <c r="I3" s="39" t="s">
        <v>99</v>
      </c>
      <c r="J3" s="39" t="s">
        <v>99</v>
      </c>
      <c r="K3" s="39" t="s">
        <v>99</v>
      </c>
      <c r="L3" s="39" t="s">
        <v>99</v>
      </c>
      <c r="M3" s="39" t="s">
        <v>99</v>
      </c>
      <c r="N3" s="39" t="s">
        <v>99</v>
      </c>
      <c r="O3" s="39" t="s">
        <v>99</v>
      </c>
      <c r="P3" s="39" t="s">
        <v>99</v>
      </c>
      <c r="Q3" s="39" t="s">
        <v>99</v>
      </c>
      <c r="R3" s="8" t="s">
        <v>10</v>
      </c>
    </row>
    <row r="4" spans="1:18" ht="16.5" thickTop="1" thickBot="1" x14ac:dyDescent="0.3">
      <c r="A4" s="13" t="s">
        <v>58</v>
      </c>
      <c r="B4" s="1"/>
      <c r="C4" s="22"/>
      <c r="D4" s="3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5">
      <c r="A5" s="1"/>
      <c r="B5" s="1" t="s">
        <v>26</v>
      </c>
      <c r="C5" s="23" t="s">
        <v>27</v>
      </c>
      <c r="D5" s="21">
        <f>Harkgegevens!D110</f>
        <v>0</v>
      </c>
      <c r="E5" s="19">
        <f>Harkgegevens!E110</f>
        <v>0</v>
      </c>
      <c r="F5" s="9">
        <f>Harkgegevens!F110</f>
        <v>0</v>
      </c>
      <c r="G5" s="9">
        <f>Harkgegevens!G110</f>
        <v>0</v>
      </c>
      <c r="H5" s="9">
        <f>Harkgegevens!H110</f>
        <v>0</v>
      </c>
      <c r="I5" s="9">
        <f>Harkgegevens!I110</f>
        <v>0</v>
      </c>
      <c r="J5" s="9">
        <f>Harkgegevens!J110</f>
        <v>0</v>
      </c>
      <c r="K5" s="9">
        <f>Harkgegevens!K110</f>
        <v>0</v>
      </c>
      <c r="L5" s="9">
        <f>Harkgegevens!L110</f>
        <v>0</v>
      </c>
      <c r="M5" s="9">
        <f>Harkgegevens!M110</f>
        <v>0</v>
      </c>
      <c r="N5" s="9">
        <f>Harkgegevens!N110</f>
        <v>0</v>
      </c>
      <c r="O5" s="9">
        <f>Harkgegevens!O110</f>
        <v>0</v>
      </c>
      <c r="P5" s="9">
        <f>Harkgegevens!P110</f>
        <v>0</v>
      </c>
      <c r="Q5" s="9">
        <f>Harkgegevens!Q110</f>
        <v>0</v>
      </c>
      <c r="R5" s="10">
        <f>SUM(D5:Q5)</f>
        <v>0</v>
      </c>
    </row>
    <row r="6" spans="1:18" x14ac:dyDescent="0.25">
      <c r="A6" s="1"/>
      <c r="B6" s="18" t="s">
        <v>15</v>
      </c>
      <c r="C6" s="24" t="s">
        <v>22</v>
      </c>
      <c r="D6" s="21">
        <f>Harkgegevens!D111</f>
        <v>0</v>
      </c>
      <c r="E6" s="19">
        <f>Harkgegevens!E111</f>
        <v>0</v>
      </c>
      <c r="F6" s="9">
        <f>Harkgegevens!F111</f>
        <v>0</v>
      </c>
      <c r="G6" s="9">
        <f>Harkgegevens!G111</f>
        <v>0</v>
      </c>
      <c r="H6" s="9">
        <f>Harkgegevens!H111</f>
        <v>0</v>
      </c>
      <c r="I6" s="9">
        <f>Harkgegevens!I111</f>
        <v>5</v>
      </c>
      <c r="J6" s="9">
        <f>Harkgegevens!J111</f>
        <v>10</v>
      </c>
      <c r="K6" s="9">
        <f>Harkgegevens!K111</f>
        <v>0</v>
      </c>
      <c r="L6" s="9">
        <f>Harkgegevens!L111</f>
        <v>5</v>
      </c>
      <c r="M6" s="9">
        <f>Harkgegevens!M111</f>
        <v>0</v>
      </c>
      <c r="N6" s="9">
        <f>Harkgegevens!N111</f>
        <v>0</v>
      </c>
      <c r="O6" s="9">
        <f>Harkgegevens!O111</f>
        <v>0</v>
      </c>
      <c r="P6" s="9">
        <f>Harkgegevens!P111</f>
        <v>7</v>
      </c>
      <c r="Q6" s="9">
        <f>Harkgegevens!Q111</f>
        <v>0</v>
      </c>
      <c r="R6" s="10">
        <f t="shared" ref="R6:R13" si="0">SUM(D6:Q6)</f>
        <v>27</v>
      </c>
    </row>
    <row r="7" spans="1:18" x14ac:dyDescent="0.25">
      <c r="A7" s="1"/>
      <c r="B7" s="1" t="s">
        <v>104</v>
      </c>
      <c r="C7" s="23" t="s">
        <v>18</v>
      </c>
      <c r="D7" s="21">
        <f>Harkgegevens!D112</f>
        <v>0</v>
      </c>
      <c r="E7" s="19">
        <f>Harkgegevens!E112</f>
        <v>0</v>
      </c>
      <c r="F7" s="9">
        <f>Harkgegevens!F112</f>
        <v>0</v>
      </c>
      <c r="G7" s="9">
        <f>Harkgegevens!G112</f>
        <v>0</v>
      </c>
      <c r="H7" s="9">
        <f>Harkgegevens!H112</f>
        <v>0</v>
      </c>
      <c r="I7" s="9">
        <f>Harkgegevens!I112</f>
        <v>1</v>
      </c>
      <c r="J7" s="9">
        <f>Harkgegevens!J112</f>
        <v>100</v>
      </c>
      <c r="K7" s="9">
        <f>Harkgegevens!K112</f>
        <v>25</v>
      </c>
      <c r="L7" s="9">
        <f>Harkgegevens!L112</f>
        <v>20</v>
      </c>
      <c r="M7" s="9">
        <f>Harkgegevens!M112</f>
        <v>0</v>
      </c>
      <c r="N7" s="9">
        <f>Harkgegevens!N112</f>
        <v>50</v>
      </c>
      <c r="O7" s="9">
        <f>Harkgegevens!O112</f>
        <v>12</v>
      </c>
      <c r="P7" s="9">
        <f>Harkgegevens!P112</f>
        <v>0</v>
      </c>
      <c r="Q7" s="9">
        <f>Harkgegevens!Q112</f>
        <v>10</v>
      </c>
      <c r="R7" s="10">
        <f t="shared" si="0"/>
        <v>218</v>
      </c>
    </row>
    <row r="8" spans="1:18" x14ac:dyDescent="0.25">
      <c r="A8" s="1"/>
      <c r="B8" s="3" t="s">
        <v>6</v>
      </c>
      <c r="C8" s="23" t="s">
        <v>29</v>
      </c>
      <c r="D8" s="21">
        <f>Harkgegevens!D113</f>
        <v>0</v>
      </c>
      <c r="E8" s="19">
        <f>Harkgegevens!E113</f>
        <v>0</v>
      </c>
      <c r="F8" s="9">
        <f>Harkgegevens!F113</f>
        <v>0</v>
      </c>
      <c r="G8" s="9">
        <f>Harkgegevens!G113</f>
        <v>0</v>
      </c>
      <c r="H8" s="9">
        <f>Harkgegevens!H113</f>
        <v>16</v>
      </c>
      <c r="I8" s="9">
        <f>Harkgegevens!I113</f>
        <v>0</v>
      </c>
      <c r="J8" s="9">
        <f>Harkgegevens!J113</f>
        <v>5</v>
      </c>
      <c r="K8" s="9">
        <f>Harkgegevens!K113</f>
        <v>0</v>
      </c>
      <c r="L8" s="9">
        <f>Harkgegevens!L113</f>
        <v>0</v>
      </c>
      <c r="M8" s="9">
        <f>Harkgegevens!M113</f>
        <v>0</v>
      </c>
      <c r="N8" s="9">
        <f>Harkgegevens!N113</f>
        <v>0</v>
      </c>
      <c r="O8" s="9">
        <f>Harkgegevens!O113</f>
        <v>0</v>
      </c>
      <c r="P8" s="9">
        <f>Harkgegevens!P113</f>
        <v>0</v>
      </c>
      <c r="Q8" s="9">
        <f>Harkgegevens!Q113</f>
        <v>4</v>
      </c>
      <c r="R8" s="10">
        <f t="shared" si="0"/>
        <v>25</v>
      </c>
    </row>
    <row r="9" spans="1:18" x14ac:dyDescent="0.25">
      <c r="A9" s="1"/>
      <c r="B9" s="18" t="s">
        <v>16</v>
      </c>
      <c r="C9" s="24" t="s">
        <v>20</v>
      </c>
      <c r="D9" s="21">
        <f>Harkgegevens!D114</f>
        <v>0</v>
      </c>
      <c r="E9" s="19">
        <f>Harkgegevens!E114</f>
        <v>0</v>
      </c>
      <c r="F9" s="9">
        <f>Harkgegevens!F114</f>
        <v>0</v>
      </c>
      <c r="G9" s="9">
        <f>Harkgegevens!G114</f>
        <v>0</v>
      </c>
      <c r="H9" s="9">
        <f>Harkgegevens!H114</f>
        <v>65</v>
      </c>
      <c r="I9" s="9">
        <f>Harkgegevens!I114</f>
        <v>170</v>
      </c>
      <c r="J9" s="9">
        <f>Harkgegevens!J114</f>
        <v>35</v>
      </c>
      <c r="K9" s="9">
        <f>Harkgegevens!K114</f>
        <v>10</v>
      </c>
      <c r="L9" s="9">
        <f>Harkgegevens!L114</f>
        <v>5</v>
      </c>
      <c r="M9" s="9">
        <f>Harkgegevens!M114</f>
        <v>0</v>
      </c>
      <c r="N9" s="9">
        <f>Harkgegevens!N114</f>
        <v>5</v>
      </c>
      <c r="O9" s="9">
        <f>Harkgegevens!O114</f>
        <v>5</v>
      </c>
      <c r="P9" s="9">
        <f>Harkgegevens!P114</f>
        <v>0</v>
      </c>
      <c r="Q9" s="9">
        <f>Harkgegevens!Q114</f>
        <v>8</v>
      </c>
      <c r="R9" s="10">
        <f t="shared" si="0"/>
        <v>303</v>
      </c>
    </row>
    <row r="10" spans="1:18" x14ac:dyDescent="0.25">
      <c r="A10" s="1"/>
      <c r="B10" s="3" t="s">
        <v>8</v>
      </c>
      <c r="C10" s="24" t="s">
        <v>12</v>
      </c>
      <c r="D10" s="21">
        <f>Harkgegevens!D115</f>
        <v>0</v>
      </c>
      <c r="E10" s="19">
        <f>Harkgegevens!E115</f>
        <v>0</v>
      </c>
      <c r="F10" s="9">
        <f>Harkgegevens!F115</f>
        <v>0</v>
      </c>
      <c r="G10" s="9">
        <f>Harkgegevens!G115</f>
        <v>0</v>
      </c>
      <c r="H10" s="9">
        <f>Harkgegevens!H115</f>
        <v>25</v>
      </c>
      <c r="I10" s="9">
        <f>Harkgegevens!I115</f>
        <v>0</v>
      </c>
      <c r="J10" s="9">
        <f>Harkgegevens!J115</f>
        <v>0</v>
      </c>
      <c r="K10" s="9">
        <f>Harkgegevens!K115</f>
        <v>0</v>
      </c>
      <c r="L10" s="9">
        <f>Harkgegevens!L115</f>
        <v>50</v>
      </c>
      <c r="M10" s="9">
        <f>Harkgegevens!M115</f>
        <v>0</v>
      </c>
      <c r="N10" s="9">
        <f>Harkgegevens!N115</f>
        <v>0</v>
      </c>
      <c r="O10" s="9">
        <f>Harkgegevens!O115</f>
        <v>25</v>
      </c>
      <c r="P10" s="9">
        <f>Harkgegevens!P115</f>
        <v>0</v>
      </c>
      <c r="Q10" s="9">
        <f>Harkgegevens!Q115</f>
        <v>0</v>
      </c>
      <c r="R10" s="10">
        <f t="shared" si="0"/>
        <v>100</v>
      </c>
    </row>
    <row r="11" spans="1:18" x14ac:dyDescent="0.25">
      <c r="A11" s="16"/>
      <c r="B11" s="1" t="s">
        <v>5</v>
      </c>
      <c r="C11" s="24" t="s">
        <v>13</v>
      </c>
      <c r="D11" s="21">
        <f>Harkgegevens!D116</f>
        <v>0</v>
      </c>
      <c r="E11" s="19">
        <f>Harkgegevens!E116</f>
        <v>0</v>
      </c>
      <c r="F11" s="9">
        <f>Harkgegevens!F116</f>
        <v>0</v>
      </c>
      <c r="G11" s="9">
        <f>Harkgegevens!G116</f>
        <v>0</v>
      </c>
      <c r="H11" s="9">
        <f>Harkgegevens!H116</f>
        <v>150</v>
      </c>
      <c r="I11" s="9">
        <f>Harkgegevens!I116</f>
        <v>150</v>
      </c>
      <c r="J11" s="9">
        <f>Harkgegevens!J116</f>
        <v>285</v>
      </c>
      <c r="K11" s="9">
        <f>Harkgegevens!K116</f>
        <v>50</v>
      </c>
      <c r="L11" s="9">
        <f>Harkgegevens!L116</f>
        <v>285</v>
      </c>
      <c r="M11" s="9">
        <f>Harkgegevens!M116</f>
        <v>0</v>
      </c>
      <c r="N11" s="9">
        <f>Harkgegevens!N116</f>
        <v>540</v>
      </c>
      <c r="O11" s="9">
        <f>Harkgegevens!O116</f>
        <v>380</v>
      </c>
      <c r="P11" s="9">
        <f>Harkgegevens!P116</f>
        <v>853</v>
      </c>
      <c r="Q11" s="9">
        <f>Harkgegevens!Q116</f>
        <v>670</v>
      </c>
      <c r="R11" s="10">
        <f t="shared" si="0"/>
        <v>3363</v>
      </c>
    </row>
    <row r="12" spans="1:18" x14ac:dyDescent="0.25">
      <c r="A12" s="1"/>
      <c r="B12" s="1" t="s">
        <v>36</v>
      </c>
      <c r="C12" s="23" t="s">
        <v>36</v>
      </c>
      <c r="D12" s="21">
        <f>Harkgegevens!D117</f>
        <v>0</v>
      </c>
      <c r="E12" s="19">
        <f>Harkgegevens!E117</f>
        <v>0</v>
      </c>
      <c r="F12" s="9">
        <f>Harkgegevens!F117</f>
        <v>0</v>
      </c>
      <c r="G12" s="9">
        <f>Harkgegevens!G117</f>
        <v>0</v>
      </c>
      <c r="H12" s="9">
        <f>Harkgegevens!H117</f>
        <v>0</v>
      </c>
      <c r="I12" s="9">
        <f>Harkgegevens!I117</f>
        <v>0</v>
      </c>
      <c r="J12" s="9">
        <f>Harkgegevens!J117</f>
        <v>0</v>
      </c>
      <c r="K12" s="9">
        <f>Harkgegevens!K117</f>
        <v>0</v>
      </c>
      <c r="L12" s="9">
        <f>Harkgegevens!L117</f>
        <v>0</v>
      </c>
      <c r="M12" s="9">
        <f>Harkgegevens!M117</f>
        <v>0</v>
      </c>
      <c r="N12" s="9">
        <f>Harkgegevens!N117</f>
        <v>0</v>
      </c>
      <c r="O12" s="9">
        <f>Harkgegevens!O117</f>
        <v>0</v>
      </c>
      <c r="P12" s="9">
        <f>Harkgegevens!P117</f>
        <v>0</v>
      </c>
      <c r="Q12" s="9">
        <f>Harkgegevens!Q117</f>
        <v>0</v>
      </c>
      <c r="R12" s="10">
        <f t="shared" si="0"/>
        <v>0</v>
      </c>
    </row>
    <row r="13" spans="1:18" x14ac:dyDescent="0.25">
      <c r="A13" s="1"/>
      <c r="B13" s="1"/>
      <c r="C13" s="23"/>
      <c r="D13" s="21">
        <f>Harkgegevens!D118</f>
        <v>0</v>
      </c>
      <c r="E13" s="19">
        <f>Harkgegevens!E118</f>
        <v>0</v>
      </c>
      <c r="F13" s="9">
        <f>Harkgegevens!F118</f>
        <v>0</v>
      </c>
      <c r="G13" s="9">
        <f>Harkgegevens!G118</f>
        <v>0</v>
      </c>
      <c r="H13" s="9">
        <f>Harkgegevens!H118</f>
        <v>0</v>
      </c>
      <c r="I13" s="9">
        <f>Harkgegevens!I118</f>
        <v>0</v>
      </c>
      <c r="J13" s="9">
        <f>Harkgegevens!J118</f>
        <v>0</v>
      </c>
      <c r="K13" s="9">
        <f>Harkgegevens!K118</f>
        <v>0</v>
      </c>
      <c r="L13" s="9">
        <f>Harkgegevens!L118</f>
        <v>0</v>
      </c>
      <c r="M13" s="9">
        <f>Harkgegevens!M118</f>
        <v>0</v>
      </c>
      <c r="N13" s="9">
        <f>Harkgegevens!N118</f>
        <v>0</v>
      </c>
      <c r="O13" s="9">
        <f>Harkgegevens!O118</f>
        <v>0</v>
      </c>
      <c r="P13" s="9">
        <f>Harkgegevens!P118</f>
        <v>0</v>
      </c>
      <c r="Q13" s="9">
        <f>Harkgegevens!Q118</f>
        <v>0</v>
      </c>
      <c r="R13" s="10">
        <f t="shared" si="0"/>
        <v>0</v>
      </c>
    </row>
    <row r="14" spans="1:18" ht="15.75" thickBot="1" x14ac:dyDescent="0.3">
      <c r="A14" s="1"/>
      <c r="B14" s="1"/>
      <c r="C14" s="35" t="s">
        <v>97</v>
      </c>
      <c r="D14" s="1">
        <f t="shared" ref="D14:R14" si="1">SUM(D5:D13)</f>
        <v>0</v>
      </c>
      <c r="E14" s="1">
        <f t="shared" si="1"/>
        <v>0</v>
      </c>
      <c r="F14" s="1">
        <f t="shared" si="1"/>
        <v>0</v>
      </c>
      <c r="G14" s="1">
        <f t="shared" si="1"/>
        <v>0</v>
      </c>
      <c r="H14" s="1">
        <f t="shared" si="1"/>
        <v>256</v>
      </c>
      <c r="I14" s="1">
        <f t="shared" si="1"/>
        <v>326</v>
      </c>
      <c r="J14" s="1">
        <f t="shared" si="1"/>
        <v>435</v>
      </c>
      <c r="K14" s="1">
        <f t="shared" si="1"/>
        <v>85</v>
      </c>
      <c r="L14" s="1">
        <f t="shared" si="1"/>
        <v>365</v>
      </c>
      <c r="M14" s="1">
        <f t="shared" si="1"/>
        <v>0</v>
      </c>
      <c r="N14" s="1">
        <f t="shared" si="1"/>
        <v>595</v>
      </c>
      <c r="O14" s="1">
        <f t="shared" si="1"/>
        <v>422</v>
      </c>
      <c r="P14" s="1">
        <f t="shared" si="1"/>
        <v>860</v>
      </c>
      <c r="Q14" s="1">
        <f t="shared" si="1"/>
        <v>692</v>
      </c>
      <c r="R14" s="12">
        <f t="shared" si="1"/>
        <v>4036</v>
      </c>
    </row>
    <row r="15" spans="1:18" ht="15.75" thickTop="1" x14ac:dyDescent="0.25">
      <c r="C15" s="34" t="s">
        <v>96</v>
      </c>
      <c r="D15">
        <f t="shared" ref="D15:Q15" si="2">COUNTIF(D5:D12,"&gt;0")</f>
        <v>0</v>
      </c>
      <c r="E15">
        <f t="shared" si="2"/>
        <v>0</v>
      </c>
      <c r="F15">
        <f t="shared" si="2"/>
        <v>0</v>
      </c>
      <c r="G15">
        <f t="shared" si="2"/>
        <v>0</v>
      </c>
      <c r="H15">
        <f t="shared" si="2"/>
        <v>4</v>
      </c>
      <c r="I15">
        <f t="shared" si="2"/>
        <v>4</v>
      </c>
      <c r="J15">
        <f t="shared" si="2"/>
        <v>5</v>
      </c>
      <c r="K15">
        <f t="shared" si="2"/>
        <v>3</v>
      </c>
      <c r="L15">
        <f t="shared" si="2"/>
        <v>5</v>
      </c>
      <c r="M15">
        <f t="shared" si="2"/>
        <v>0</v>
      </c>
      <c r="N15">
        <f t="shared" si="2"/>
        <v>3</v>
      </c>
      <c r="O15">
        <f t="shared" si="2"/>
        <v>4</v>
      </c>
      <c r="P15">
        <f t="shared" si="2"/>
        <v>2</v>
      </c>
      <c r="Q15">
        <f t="shared" si="2"/>
        <v>4</v>
      </c>
      <c r="R15" s="36">
        <f>AVERAGE(D15:Q15)</f>
        <v>2.4285714285714284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showZeros="0" zoomScale="53" zoomScaleNormal="53" workbookViewId="0">
      <selection activeCell="I46" sqref="I46"/>
    </sheetView>
  </sheetViews>
  <sheetFormatPr defaultRowHeight="15" x14ac:dyDescent="0.25"/>
  <cols>
    <col min="2" max="2" width="27.5703125" bestFit="1" customWidth="1"/>
    <col min="3" max="3" width="30.85546875" customWidth="1"/>
    <col min="4" max="17" width="26.85546875" customWidth="1"/>
  </cols>
  <sheetData>
    <row r="1" spans="1:18" ht="22.5" x14ac:dyDescent="0.3">
      <c r="A1" s="1"/>
      <c r="B1" s="4" t="s">
        <v>1</v>
      </c>
      <c r="C1" s="2"/>
      <c r="D1" s="3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25">
      <c r="A2" s="1"/>
      <c r="B2" s="1"/>
      <c r="C2" s="40" t="s">
        <v>100</v>
      </c>
      <c r="D2" s="37" t="s">
        <v>101</v>
      </c>
      <c r="E2" s="37" t="s">
        <v>102</v>
      </c>
      <c r="F2" s="37" t="s">
        <v>103</v>
      </c>
      <c r="G2" s="31" t="s">
        <v>40</v>
      </c>
      <c r="H2" s="31" t="s">
        <v>42</v>
      </c>
      <c r="I2" s="31" t="s">
        <v>43</v>
      </c>
      <c r="J2" s="31" t="s">
        <v>44</v>
      </c>
      <c r="K2" s="31" t="s">
        <v>45</v>
      </c>
      <c r="L2" s="31" t="s">
        <v>46</v>
      </c>
      <c r="M2" s="31" t="s">
        <v>47</v>
      </c>
      <c r="N2" s="31" t="s">
        <v>48</v>
      </c>
      <c r="O2" s="31" t="s">
        <v>46</v>
      </c>
      <c r="P2" s="31" t="s">
        <v>47</v>
      </c>
      <c r="Q2" s="31" t="s">
        <v>48</v>
      </c>
      <c r="R2" s="1"/>
    </row>
    <row r="3" spans="1:18" ht="78" thickBot="1" x14ac:dyDescent="0.35">
      <c r="A3" s="1"/>
      <c r="B3" s="5" t="s">
        <v>2</v>
      </c>
      <c r="C3" s="6" t="s">
        <v>3</v>
      </c>
      <c r="D3" s="39" t="s">
        <v>99</v>
      </c>
      <c r="E3" s="39" t="s">
        <v>99</v>
      </c>
      <c r="F3" s="39" t="s">
        <v>99</v>
      </c>
      <c r="G3" s="39" t="s">
        <v>99</v>
      </c>
      <c r="H3" s="39" t="s">
        <v>99</v>
      </c>
      <c r="I3" s="39" t="s">
        <v>99</v>
      </c>
      <c r="J3" s="39" t="s">
        <v>99</v>
      </c>
      <c r="K3" s="39" t="s">
        <v>99</v>
      </c>
      <c r="L3" s="39" t="s">
        <v>99</v>
      </c>
      <c r="M3" s="39" t="s">
        <v>99</v>
      </c>
      <c r="N3" s="39" t="s">
        <v>99</v>
      </c>
      <c r="O3" s="39" t="s">
        <v>99</v>
      </c>
      <c r="P3" s="39" t="s">
        <v>99</v>
      </c>
      <c r="Q3" s="39" t="s">
        <v>99</v>
      </c>
      <c r="R3" s="8" t="s">
        <v>10</v>
      </c>
    </row>
    <row r="4" spans="1:18" ht="16.5" thickTop="1" thickBot="1" x14ac:dyDescent="0.3">
      <c r="A4" s="13" t="s">
        <v>59</v>
      </c>
      <c r="B4" s="1"/>
      <c r="C4" s="22"/>
      <c r="D4" s="3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5">
      <c r="A5" s="1"/>
      <c r="B5" s="1" t="s">
        <v>26</v>
      </c>
      <c r="C5" s="23" t="s">
        <v>27</v>
      </c>
      <c r="D5" s="21">
        <f>Harkgegevens!D125</f>
        <v>0</v>
      </c>
      <c r="E5" s="19">
        <f>Harkgegevens!E125</f>
        <v>0</v>
      </c>
      <c r="F5" s="9">
        <f>Harkgegevens!F125</f>
        <v>0</v>
      </c>
      <c r="G5" s="9">
        <f>Harkgegevens!G125</f>
        <v>0</v>
      </c>
      <c r="H5" s="9">
        <f>Harkgegevens!H125</f>
        <v>0</v>
      </c>
      <c r="I5" s="9">
        <f>Harkgegevens!I125</f>
        <v>0</v>
      </c>
      <c r="J5" s="9">
        <f>Harkgegevens!J125</f>
        <v>0</v>
      </c>
      <c r="K5" s="9">
        <f>Harkgegevens!K125</f>
        <v>0</v>
      </c>
      <c r="L5" s="9">
        <f>Harkgegevens!L125</f>
        <v>0</v>
      </c>
      <c r="M5" s="9">
        <f>Harkgegevens!M125</f>
        <v>0</v>
      </c>
      <c r="N5" s="9">
        <f>Harkgegevens!N125</f>
        <v>0</v>
      </c>
      <c r="O5" s="9">
        <f>Harkgegevens!O125</f>
        <v>0</v>
      </c>
      <c r="P5" s="9">
        <f>Harkgegevens!P125</f>
        <v>0</v>
      </c>
      <c r="Q5" s="9">
        <f>Harkgegevens!Q125</f>
        <v>0</v>
      </c>
      <c r="R5" s="10">
        <f>SUM(D5:Q5)</f>
        <v>0</v>
      </c>
    </row>
    <row r="6" spans="1:18" x14ac:dyDescent="0.25">
      <c r="A6" s="1"/>
      <c r="B6" s="18" t="s">
        <v>15</v>
      </c>
      <c r="C6" s="24" t="s">
        <v>22</v>
      </c>
      <c r="D6" s="21">
        <f>Harkgegevens!D126</f>
        <v>0</v>
      </c>
      <c r="E6" s="19">
        <f>Harkgegevens!E126</f>
        <v>0</v>
      </c>
      <c r="F6" s="9">
        <f>Harkgegevens!F126</f>
        <v>0</v>
      </c>
      <c r="G6" s="9">
        <f>Harkgegevens!G126</f>
        <v>0</v>
      </c>
      <c r="H6" s="9">
        <f>Harkgegevens!H126</f>
        <v>0</v>
      </c>
      <c r="I6" s="9">
        <f>Harkgegevens!I126</f>
        <v>0</v>
      </c>
      <c r="J6" s="9">
        <f>Harkgegevens!J126</f>
        <v>2</v>
      </c>
      <c r="K6" s="9">
        <f>Harkgegevens!K126</f>
        <v>0</v>
      </c>
      <c r="L6" s="9">
        <f>Harkgegevens!L126</f>
        <v>0</v>
      </c>
      <c r="M6" s="9">
        <f>Harkgegevens!M126</f>
        <v>0</v>
      </c>
      <c r="N6" s="9">
        <f>Harkgegevens!N126</f>
        <v>0</v>
      </c>
      <c r="O6" s="9">
        <f>Harkgegevens!O126</f>
        <v>0</v>
      </c>
      <c r="P6" s="9">
        <f>Harkgegevens!P126</f>
        <v>0</v>
      </c>
      <c r="Q6" s="9">
        <f>Harkgegevens!Q126</f>
        <v>0</v>
      </c>
      <c r="R6" s="10">
        <f t="shared" ref="R6:R13" si="0">SUM(D6:Q6)</f>
        <v>2</v>
      </c>
    </row>
    <row r="7" spans="1:18" x14ac:dyDescent="0.25">
      <c r="A7" s="1"/>
      <c r="B7" s="1" t="s">
        <v>104</v>
      </c>
      <c r="C7" s="23" t="s">
        <v>18</v>
      </c>
      <c r="D7" s="21">
        <f>Harkgegevens!D127</f>
        <v>0</v>
      </c>
      <c r="E7" s="19">
        <f>Harkgegevens!E127</f>
        <v>0</v>
      </c>
      <c r="F7" s="9">
        <f>Harkgegevens!F127</f>
        <v>0</v>
      </c>
      <c r="G7" s="9">
        <f>Harkgegevens!G127</f>
        <v>0</v>
      </c>
      <c r="H7" s="9">
        <f>Harkgegevens!H127</f>
        <v>0</v>
      </c>
      <c r="I7" s="9">
        <f>Harkgegevens!I127</f>
        <v>225</v>
      </c>
      <c r="J7" s="9">
        <f>Harkgegevens!J127</f>
        <v>600</v>
      </c>
      <c r="K7" s="9">
        <f>Harkgegevens!K127</f>
        <v>210</v>
      </c>
      <c r="L7" s="9">
        <f>Harkgegevens!L127</f>
        <v>0</v>
      </c>
      <c r="M7" s="9">
        <f>Harkgegevens!M127</f>
        <v>0</v>
      </c>
      <c r="N7" s="9">
        <f>Harkgegevens!N127</f>
        <v>0</v>
      </c>
      <c r="O7" s="9">
        <f>Harkgegevens!O127</f>
        <v>0</v>
      </c>
      <c r="P7" s="9">
        <f>Harkgegevens!P127</f>
        <v>0</v>
      </c>
      <c r="Q7" s="9">
        <f>Harkgegevens!Q127</f>
        <v>0</v>
      </c>
      <c r="R7" s="10">
        <f t="shared" si="0"/>
        <v>1035</v>
      </c>
    </row>
    <row r="8" spans="1:18" x14ac:dyDescent="0.25">
      <c r="A8" s="1"/>
      <c r="B8" s="3" t="s">
        <v>6</v>
      </c>
      <c r="C8" s="23" t="s">
        <v>29</v>
      </c>
      <c r="D8" s="21">
        <f>Harkgegevens!D128</f>
        <v>0</v>
      </c>
      <c r="E8" s="19">
        <f>Harkgegevens!E128</f>
        <v>0</v>
      </c>
      <c r="F8" s="9">
        <f>Harkgegevens!F128</f>
        <v>0</v>
      </c>
      <c r="G8" s="9">
        <f>Harkgegevens!G128</f>
        <v>0</v>
      </c>
      <c r="H8" s="9">
        <f>Harkgegevens!H128</f>
        <v>19</v>
      </c>
      <c r="I8" s="9">
        <f>Harkgegevens!I128</f>
        <v>25</v>
      </c>
      <c r="J8" s="9">
        <f>Harkgegevens!J128</f>
        <v>277</v>
      </c>
      <c r="K8" s="9">
        <f>Harkgegevens!K128</f>
        <v>185</v>
      </c>
      <c r="L8" s="9">
        <f>Harkgegevens!L128</f>
        <v>12</v>
      </c>
      <c r="M8" s="9">
        <f>Harkgegevens!M128</f>
        <v>0</v>
      </c>
      <c r="N8" s="9">
        <f>Harkgegevens!N128</f>
        <v>0</v>
      </c>
      <c r="O8" s="9">
        <f>Harkgegevens!O128</f>
        <v>40</v>
      </c>
      <c r="P8" s="9">
        <f>Harkgegevens!P128</f>
        <v>0</v>
      </c>
      <c r="Q8" s="9">
        <f>Harkgegevens!Q128</f>
        <v>0</v>
      </c>
      <c r="R8" s="10">
        <f t="shared" si="0"/>
        <v>558</v>
      </c>
    </row>
    <row r="9" spans="1:18" x14ac:dyDescent="0.25">
      <c r="A9" s="1"/>
      <c r="B9" s="18" t="s">
        <v>16</v>
      </c>
      <c r="C9" s="24" t="s">
        <v>20</v>
      </c>
      <c r="D9" s="21">
        <f>Harkgegevens!D129</f>
        <v>0</v>
      </c>
      <c r="E9" s="19">
        <f>Harkgegevens!E129</f>
        <v>0</v>
      </c>
      <c r="F9" s="9">
        <f>Harkgegevens!F129</f>
        <v>0</v>
      </c>
      <c r="G9" s="9">
        <f>Harkgegevens!G129</f>
        <v>0</v>
      </c>
      <c r="H9" s="9">
        <f>Harkgegevens!H129</f>
        <v>0</v>
      </c>
      <c r="I9" s="9">
        <f>Harkgegevens!I129</f>
        <v>40</v>
      </c>
      <c r="J9" s="9">
        <f>Harkgegevens!J129</f>
        <v>25</v>
      </c>
      <c r="K9" s="9">
        <f>Harkgegevens!K129</f>
        <v>0</v>
      </c>
      <c r="L9" s="9">
        <f>Harkgegevens!L129</f>
        <v>0</v>
      </c>
      <c r="M9" s="9">
        <f>Harkgegevens!M129</f>
        <v>0</v>
      </c>
      <c r="N9" s="9">
        <f>Harkgegevens!N129</f>
        <v>0</v>
      </c>
      <c r="O9" s="9">
        <f>Harkgegevens!O129</f>
        <v>0</v>
      </c>
      <c r="P9" s="9">
        <f>Harkgegevens!P129</f>
        <v>0</v>
      </c>
      <c r="Q9" s="9">
        <f>Harkgegevens!Q129</f>
        <v>0</v>
      </c>
      <c r="R9" s="10">
        <f t="shared" si="0"/>
        <v>65</v>
      </c>
    </row>
    <row r="10" spans="1:18" x14ac:dyDescent="0.25">
      <c r="A10" s="1"/>
      <c r="B10" s="3" t="s">
        <v>8</v>
      </c>
      <c r="C10" s="24" t="s">
        <v>12</v>
      </c>
      <c r="D10" s="21">
        <f>Harkgegevens!D130</f>
        <v>0</v>
      </c>
      <c r="E10" s="19">
        <f>Harkgegevens!E130</f>
        <v>0</v>
      </c>
      <c r="F10" s="9">
        <f>Harkgegevens!F130</f>
        <v>0</v>
      </c>
      <c r="G10" s="9">
        <f>Harkgegevens!G130</f>
        <v>0</v>
      </c>
      <c r="H10" s="9">
        <f>Harkgegevens!H130</f>
        <v>28</v>
      </c>
      <c r="I10" s="9">
        <f>Harkgegevens!I130</f>
        <v>0</v>
      </c>
      <c r="J10" s="9">
        <f>Harkgegevens!J130</f>
        <v>0</v>
      </c>
      <c r="K10" s="9">
        <f>Harkgegevens!K130</f>
        <v>150</v>
      </c>
      <c r="L10" s="9">
        <f>Harkgegevens!L130</f>
        <v>7</v>
      </c>
      <c r="M10" s="9">
        <f>Harkgegevens!M130</f>
        <v>0</v>
      </c>
      <c r="N10" s="9">
        <f>Harkgegevens!N130</f>
        <v>780</v>
      </c>
      <c r="O10" s="9">
        <f>Harkgegevens!O130</f>
        <v>373</v>
      </c>
      <c r="P10" s="9">
        <f>Harkgegevens!P130</f>
        <v>350</v>
      </c>
      <c r="Q10" s="9">
        <f>Harkgegevens!Q130</f>
        <v>0</v>
      </c>
      <c r="R10" s="10">
        <f t="shared" si="0"/>
        <v>1688</v>
      </c>
    </row>
    <row r="11" spans="1:18" x14ac:dyDescent="0.25">
      <c r="A11" s="16"/>
      <c r="B11" s="1" t="s">
        <v>5</v>
      </c>
      <c r="C11" s="24" t="s">
        <v>13</v>
      </c>
      <c r="D11" s="21">
        <f>Harkgegevens!D131</f>
        <v>0</v>
      </c>
      <c r="E11" s="19">
        <f>Harkgegevens!E131</f>
        <v>0</v>
      </c>
      <c r="F11" s="9">
        <f>Harkgegevens!F131</f>
        <v>0</v>
      </c>
      <c r="G11" s="9">
        <f>Harkgegevens!G131</f>
        <v>0</v>
      </c>
      <c r="H11" s="9">
        <f>Harkgegevens!H131</f>
        <v>963</v>
      </c>
      <c r="I11" s="9">
        <f>Harkgegevens!I131</f>
        <v>470</v>
      </c>
      <c r="J11" s="9">
        <f>Harkgegevens!J131</f>
        <v>970</v>
      </c>
      <c r="K11" s="9">
        <f>Harkgegevens!K131</f>
        <v>590</v>
      </c>
      <c r="L11" s="9">
        <f>Harkgegevens!L131</f>
        <v>1730</v>
      </c>
      <c r="M11" s="9">
        <f>Harkgegevens!M131</f>
        <v>0</v>
      </c>
      <c r="N11" s="9">
        <f>Harkgegevens!N131</f>
        <v>830</v>
      </c>
      <c r="O11" s="9">
        <f>Harkgegevens!O131</f>
        <v>1132</v>
      </c>
      <c r="P11" s="9">
        <f>Harkgegevens!P131</f>
        <v>1300</v>
      </c>
      <c r="Q11" s="9">
        <f>Harkgegevens!Q131</f>
        <v>1351</v>
      </c>
      <c r="R11" s="10">
        <f t="shared" si="0"/>
        <v>9336</v>
      </c>
    </row>
    <row r="12" spans="1:18" x14ac:dyDescent="0.25">
      <c r="A12" s="1"/>
      <c r="B12" s="1" t="s">
        <v>36</v>
      </c>
      <c r="C12" s="23" t="s">
        <v>36</v>
      </c>
      <c r="D12" s="21">
        <f>Harkgegevens!D132</f>
        <v>0</v>
      </c>
      <c r="E12" s="19">
        <f>Harkgegevens!E132</f>
        <v>0</v>
      </c>
      <c r="F12" s="9">
        <f>Harkgegevens!F132</f>
        <v>0</v>
      </c>
      <c r="G12" s="9">
        <f>Harkgegevens!G132</f>
        <v>0</v>
      </c>
      <c r="H12" s="9">
        <f>Harkgegevens!H132</f>
        <v>0</v>
      </c>
      <c r="I12" s="9">
        <f>Harkgegevens!I132</f>
        <v>0</v>
      </c>
      <c r="J12" s="9">
        <f>Harkgegevens!J132</f>
        <v>0</v>
      </c>
      <c r="K12" s="9">
        <f>Harkgegevens!K132</f>
        <v>0</v>
      </c>
      <c r="L12" s="9">
        <f>Harkgegevens!L132</f>
        <v>0</v>
      </c>
      <c r="M12" s="9">
        <f>Harkgegevens!M132</f>
        <v>0</v>
      </c>
      <c r="N12" s="9">
        <f>Harkgegevens!N132</f>
        <v>0</v>
      </c>
      <c r="O12" s="9">
        <f>Harkgegevens!O132</f>
        <v>0</v>
      </c>
      <c r="P12" s="9">
        <f>Harkgegevens!P132</f>
        <v>0</v>
      </c>
      <c r="Q12" s="9">
        <f>Harkgegevens!Q132</f>
        <v>0</v>
      </c>
      <c r="R12" s="10">
        <f t="shared" si="0"/>
        <v>0</v>
      </c>
    </row>
    <row r="13" spans="1:18" x14ac:dyDescent="0.25">
      <c r="A13" s="1"/>
      <c r="B13" s="1"/>
      <c r="C13" s="23"/>
      <c r="D13" s="21">
        <f>Harkgegevens!D133</f>
        <v>0</v>
      </c>
      <c r="E13" s="19">
        <f>Harkgegevens!E133</f>
        <v>0</v>
      </c>
      <c r="F13" s="9">
        <f>Harkgegevens!F133</f>
        <v>0</v>
      </c>
      <c r="G13" s="9">
        <f>Harkgegevens!G133</f>
        <v>0</v>
      </c>
      <c r="H13" s="9">
        <f>Harkgegevens!H133</f>
        <v>0</v>
      </c>
      <c r="I13" s="9">
        <f>Harkgegevens!I133</f>
        <v>0</v>
      </c>
      <c r="J13" s="9">
        <f>Harkgegevens!J133</f>
        <v>0</v>
      </c>
      <c r="K13" s="9">
        <f>Harkgegevens!K133</f>
        <v>0</v>
      </c>
      <c r="L13" s="9">
        <f>Harkgegevens!L133</f>
        <v>0</v>
      </c>
      <c r="M13" s="9">
        <f>Harkgegevens!M133</f>
        <v>0</v>
      </c>
      <c r="N13" s="9">
        <f>Harkgegevens!N133</f>
        <v>0</v>
      </c>
      <c r="O13" s="9">
        <f>Harkgegevens!O133</f>
        <v>0</v>
      </c>
      <c r="P13" s="9">
        <f>Harkgegevens!P133</f>
        <v>0</v>
      </c>
      <c r="Q13" s="9">
        <f>Harkgegevens!Q133</f>
        <v>0</v>
      </c>
      <c r="R13" s="10">
        <f t="shared" si="0"/>
        <v>0</v>
      </c>
    </row>
    <row r="14" spans="1:18" ht="15.75" thickBot="1" x14ac:dyDescent="0.3">
      <c r="A14" s="1"/>
      <c r="B14" s="1"/>
      <c r="C14" s="35" t="s">
        <v>97</v>
      </c>
      <c r="D14" s="1">
        <f t="shared" ref="D14:R14" si="1">SUM(D5:D13)</f>
        <v>0</v>
      </c>
      <c r="E14" s="1">
        <f t="shared" si="1"/>
        <v>0</v>
      </c>
      <c r="F14" s="1">
        <f t="shared" si="1"/>
        <v>0</v>
      </c>
      <c r="G14" s="1">
        <f t="shared" si="1"/>
        <v>0</v>
      </c>
      <c r="H14" s="1">
        <f t="shared" si="1"/>
        <v>1010</v>
      </c>
      <c r="I14" s="1">
        <f t="shared" si="1"/>
        <v>760</v>
      </c>
      <c r="J14" s="1">
        <f t="shared" si="1"/>
        <v>1874</v>
      </c>
      <c r="K14" s="1">
        <f t="shared" si="1"/>
        <v>1135</v>
      </c>
      <c r="L14" s="1">
        <f t="shared" si="1"/>
        <v>1749</v>
      </c>
      <c r="M14" s="1">
        <f t="shared" si="1"/>
        <v>0</v>
      </c>
      <c r="N14" s="1">
        <f t="shared" si="1"/>
        <v>1610</v>
      </c>
      <c r="O14" s="1">
        <f t="shared" si="1"/>
        <v>1545</v>
      </c>
      <c r="P14" s="1">
        <f t="shared" si="1"/>
        <v>1650</v>
      </c>
      <c r="Q14" s="1">
        <f t="shared" si="1"/>
        <v>1351</v>
      </c>
      <c r="R14" s="12">
        <f t="shared" si="1"/>
        <v>12684</v>
      </c>
    </row>
    <row r="15" spans="1:18" ht="15.75" thickTop="1" x14ac:dyDescent="0.25">
      <c r="C15" s="34" t="s">
        <v>96</v>
      </c>
      <c r="D15">
        <f t="shared" ref="D15:Q15" si="2">COUNTIF(D5:D12,"&gt;0")</f>
        <v>0</v>
      </c>
      <c r="E15">
        <f t="shared" si="2"/>
        <v>0</v>
      </c>
      <c r="F15">
        <f t="shared" si="2"/>
        <v>0</v>
      </c>
      <c r="G15">
        <f t="shared" si="2"/>
        <v>0</v>
      </c>
      <c r="H15">
        <f t="shared" si="2"/>
        <v>3</v>
      </c>
      <c r="I15">
        <f t="shared" si="2"/>
        <v>4</v>
      </c>
      <c r="J15">
        <f t="shared" si="2"/>
        <v>5</v>
      </c>
      <c r="K15">
        <f t="shared" si="2"/>
        <v>4</v>
      </c>
      <c r="L15">
        <f t="shared" si="2"/>
        <v>3</v>
      </c>
      <c r="M15">
        <f t="shared" si="2"/>
        <v>0</v>
      </c>
      <c r="N15">
        <f t="shared" si="2"/>
        <v>2</v>
      </c>
      <c r="O15">
        <f t="shared" si="2"/>
        <v>3</v>
      </c>
      <c r="P15">
        <f t="shared" si="2"/>
        <v>2</v>
      </c>
      <c r="Q15">
        <f t="shared" si="2"/>
        <v>1</v>
      </c>
      <c r="R15" s="36">
        <f>AVERAGE(D15:Q15)</f>
        <v>1.9285714285714286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showZeros="0" zoomScale="53" zoomScaleNormal="53" workbookViewId="0">
      <selection activeCell="I46" sqref="I46"/>
    </sheetView>
  </sheetViews>
  <sheetFormatPr defaultRowHeight="15" x14ac:dyDescent="0.25"/>
  <cols>
    <col min="2" max="2" width="27.5703125" bestFit="1" customWidth="1"/>
    <col min="3" max="3" width="30.85546875" customWidth="1"/>
    <col min="4" max="17" width="26.85546875" customWidth="1"/>
  </cols>
  <sheetData>
    <row r="1" spans="1:18" ht="22.5" x14ac:dyDescent="0.3">
      <c r="A1" s="1"/>
      <c r="B1" s="4" t="s">
        <v>1</v>
      </c>
      <c r="C1" s="2"/>
      <c r="D1" s="3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25">
      <c r="A2" s="1"/>
      <c r="B2" s="1"/>
      <c r="C2" s="40" t="s">
        <v>100</v>
      </c>
      <c r="D2" s="37" t="s">
        <v>101</v>
      </c>
      <c r="E2" s="37" t="s">
        <v>102</v>
      </c>
      <c r="F2" s="37" t="s">
        <v>103</v>
      </c>
      <c r="G2" s="31" t="s">
        <v>40</v>
      </c>
      <c r="H2" s="31" t="s">
        <v>42</v>
      </c>
      <c r="I2" s="31" t="s">
        <v>43</v>
      </c>
      <c r="J2" s="31" t="s">
        <v>44</v>
      </c>
      <c r="K2" s="31" t="s">
        <v>45</v>
      </c>
      <c r="L2" s="31" t="s">
        <v>46</v>
      </c>
      <c r="M2" s="31" t="s">
        <v>47</v>
      </c>
      <c r="N2" s="31" t="s">
        <v>48</v>
      </c>
      <c r="O2" s="31" t="s">
        <v>46</v>
      </c>
      <c r="P2" s="31" t="s">
        <v>47</v>
      </c>
      <c r="Q2" s="31" t="s">
        <v>48</v>
      </c>
      <c r="R2" s="1"/>
    </row>
    <row r="3" spans="1:18" ht="78" thickBot="1" x14ac:dyDescent="0.35">
      <c r="A3" s="1"/>
      <c r="B3" s="5" t="s">
        <v>2</v>
      </c>
      <c r="C3" s="6" t="s">
        <v>3</v>
      </c>
      <c r="D3" s="39" t="s">
        <v>99</v>
      </c>
      <c r="E3" s="39" t="s">
        <v>99</v>
      </c>
      <c r="F3" s="39" t="s">
        <v>99</v>
      </c>
      <c r="G3" s="39" t="s">
        <v>99</v>
      </c>
      <c r="H3" s="39" t="s">
        <v>99</v>
      </c>
      <c r="I3" s="39" t="s">
        <v>99</v>
      </c>
      <c r="J3" s="39" t="s">
        <v>99</v>
      </c>
      <c r="K3" s="39" t="s">
        <v>99</v>
      </c>
      <c r="L3" s="39" t="s">
        <v>99</v>
      </c>
      <c r="M3" s="39" t="s">
        <v>99</v>
      </c>
      <c r="N3" s="39" t="s">
        <v>99</v>
      </c>
      <c r="O3" s="39" t="s">
        <v>99</v>
      </c>
      <c r="P3" s="39" t="s">
        <v>99</v>
      </c>
      <c r="Q3" s="39" t="s">
        <v>99</v>
      </c>
      <c r="R3" s="8" t="s">
        <v>10</v>
      </c>
    </row>
    <row r="4" spans="1:18" ht="16.5" thickTop="1" thickBot="1" x14ac:dyDescent="0.3">
      <c r="A4" s="13" t="s">
        <v>60</v>
      </c>
      <c r="B4" s="1"/>
      <c r="C4" s="22"/>
      <c r="D4" s="3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5">
      <c r="A5" s="1"/>
      <c r="B5" s="1" t="s">
        <v>26</v>
      </c>
      <c r="C5" s="23" t="s">
        <v>27</v>
      </c>
      <c r="D5" s="21">
        <f>Harkgegevens!D140</f>
        <v>0</v>
      </c>
      <c r="E5" s="19">
        <f>Harkgegevens!E140</f>
        <v>0</v>
      </c>
      <c r="F5" s="9">
        <f>Harkgegevens!F140</f>
        <v>0</v>
      </c>
      <c r="G5" s="9">
        <f>Harkgegevens!G140</f>
        <v>0</v>
      </c>
      <c r="H5" s="9">
        <f>Harkgegevens!H140</f>
        <v>0</v>
      </c>
      <c r="I5" s="9">
        <f>Harkgegevens!I140</f>
        <v>32</v>
      </c>
      <c r="J5" s="9">
        <f>Harkgegevens!J140</f>
        <v>10</v>
      </c>
      <c r="K5" s="9">
        <f>Harkgegevens!K140</f>
        <v>50</v>
      </c>
      <c r="L5" s="9">
        <f>Harkgegevens!L140</f>
        <v>0</v>
      </c>
      <c r="M5" s="9">
        <f>Harkgegevens!M140</f>
        <v>0</v>
      </c>
      <c r="N5" s="9">
        <f>Harkgegevens!N140</f>
        <v>10</v>
      </c>
      <c r="O5" s="9">
        <f>Harkgegevens!O140</f>
        <v>0</v>
      </c>
      <c r="P5" s="9">
        <f>Harkgegevens!P140</f>
        <v>0</v>
      </c>
      <c r="Q5" s="9">
        <f>Harkgegevens!Q140</f>
        <v>0</v>
      </c>
      <c r="R5" s="10">
        <f>SUM(D5:Q5)</f>
        <v>102</v>
      </c>
    </row>
    <row r="6" spans="1:18" x14ac:dyDescent="0.25">
      <c r="A6" s="1"/>
      <c r="B6" s="18" t="s">
        <v>15</v>
      </c>
      <c r="C6" s="24" t="s">
        <v>22</v>
      </c>
      <c r="D6" s="21">
        <f>Harkgegevens!D141</f>
        <v>0</v>
      </c>
      <c r="E6" s="19">
        <f>Harkgegevens!E141</f>
        <v>0</v>
      </c>
      <c r="F6" s="9">
        <f>Harkgegevens!F141</f>
        <v>0</v>
      </c>
      <c r="G6" s="9">
        <f>Harkgegevens!G141</f>
        <v>0</v>
      </c>
      <c r="H6" s="9">
        <f>Harkgegevens!H141</f>
        <v>0</v>
      </c>
      <c r="I6" s="9">
        <f>Harkgegevens!I141</f>
        <v>0</v>
      </c>
      <c r="J6" s="9">
        <f>Harkgegevens!J141</f>
        <v>0</v>
      </c>
      <c r="K6" s="9">
        <f>Harkgegevens!K141</f>
        <v>0</v>
      </c>
      <c r="L6" s="9">
        <f>Harkgegevens!L141</f>
        <v>0</v>
      </c>
      <c r="M6" s="9">
        <f>Harkgegevens!M141</f>
        <v>0</v>
      </c>
      <c r="N6" s="9">
        <f>Harkgegevens!N141</f>
        <v>0</v>
      </c>
      <c r="O6" s="9">
        <f>Harkgegevens!O141</f>
        <v>0</v>
      </c>
      <c r="P6" s="9">
        <f>Harkgegevens!P141</f>
        <v>0</v>
      </c>
      <c r="Q6" s="9">
        <f>Harkgegevens!Q141</f>
        <v>0</v>
      </c>
      <c r="R6" s="10">
        <f t="shared" ref="R6:R13" si="0">SUM(D6:Q6)</f>
        <v>0</v>
      </c>
    </row>
    <row r="7" spans="1:18" x14ac:dyDescent="0.25">
      <c r="A7" s="1"/>
      <c r="B7" s="1" t="s">
        <v>104</v>
      </c>
      <c r="C7" s="23" t="s">
        <v>18</v>
      </c>
      <c r="D7" s="21">
        <f>Harkgegevens!D142</f>
        <v>0</v>
      </c>
      <c r="E7" s="19">
        <f>Harkgegevens!E142</f>
        <v>0</v>
      </c>
      <c r="F7" s="9">
        <f>Harkgegevens!F142</f>
        <v>0</v>
      </c>
      <c r="G7" s="9">
        <f>Harkgegevens!G142</f>
        <v>0</v>
      </c>
      <c r="H7" s="9">
        <f>Harkgegevens!H142</f>
        <v>0</v>
      </c>
      <c r="I7" s="9">
        <f>Harkgegevens!I142</f>
        <v>0</v>
      </c>
      <c r="J7" s="9">
        <f>Harkgegevens!J142</f>
        <v>0</v>
      </c>
      <c r="K7" s="9">
        <f>Harkgegevens!K142</f>
        <v>0</v>
      </c>
      <c r="L7" s="9">
        <f>Harkgegevens!L142</f>
        <v>0</v>
      </c>
      <c r="M7" s="9">
        <f>Harkgegevens!M142</f>
        <v>0</v>
      </c>
      <c r="N7" s="9">
        <f>Harkgegevens!N142</f>
        <v>0</v>
      </c>
      <c r="O7" s="9">
        <f>Harkgegevens!O142</f>
        <v>0</v>
      </c>
      <c r="P7" s="9">
        <f>Harkgegevens!P142</f>
        <v>0</v>
      </c>
      <c r="Q7" s="9">
        <f>Harkgegevens!Q142</f>
        <v>0</v>
      </c>
      <c r="R7" s="10">
        <f t="shared" si="0"/>
        <v>0</v>
      </c>
    </row>
    <row r="8" spans="1:18" x14ac:dyDescent="0.25">
      <c r="A8" s="1"/>
      <c r="B8" s="3" t="s">
        <v>6</v>
      </c>
      <c r="C8" s="23" t="s">
        <v>29</v>
      </c>
      <c r="D8" s="21">
        <f>Harkgegevens!D143</f>
        <v>0</v>
      </c>
      <c r="E8" s="19">
        <f>Harkgegevens!E143</f>
        <v>0</v>
      </c>
      <c r="F8" s="9">
        <f>Harkgegevens!F143</f>
        <v>0</v>
      </c>
      <c r="G8" s="9">
        <f>Harkgegevens!G143</f>
        <v>0</v>
      </c>
      <c r="H8" s="9">
        <f>Harkgegevens!H143</f>
        <v>15</v>
      </c>
      <c r="I8" s="9">
        <f>Harkgegevens!I143</f>
        <v>30</v>
      </c>
      <c r="J8" s="9">
        <f>Harkgegevens!J143</f>
        <v>60</v>
      </c>
      <c r="K8" s="9">
        <f>Harkgegevens!K143</f>
        <v>100</v>
      </c>
      <c r="L8" s="9">
        <f>Harkgegevens!L143</f>
        <v>330</v>
      </c>
      <c r="M8" s="9">
        <f>Harkgegevens!M143</f>
        <v>0</v>
      </c>
      <c r="N8" s="9">
        <f>Harkgegevens!N143</f>
        <v>275</v>
      </c>
      <c r="O8" s="9">
        <f>Harkgegevens!O143</f>
        <v>75</v>
      </c>
      <c r="P8" s="9">
        <f>Harkgegevens!P143</f>
        <v>563</v>
      </c>
      <c r="Q8" s="9">
        <f>Harkgegevens!Q143</f>
        <v>48</v>
      </c>
      <c r="R8" s="10">
        <f t="shared" si="0"/>
        <v>1496</v>
      </c>
    </row>
    <row r="9" spans="1:18" x14ac:dyDescent="0.25">
      <c r="A9" s="1"/>
      <c r="B9" s="18" t="s">
        <v>16</v>
      </c>
      <c r="C9" s="24" t="s">
        <v>20</v>
      </c>
      <c r="D9" s="21">
        <f>Harkgegevens!D144</f>
        <v>0</v>
      </c>
      <c r="E9" s="19">
        <f>Harkgegevens!E144</f>
        <v>0</v>
      </c>
      <c r="F9" s="9">
        <f>Harkgegevens!F144</f>
        <v>0</v>
      </c>
      <c r="G9" s="9">
        <f>Harkgegevens!G144</f>
        <v>0</v>
      </c>
      <c r="H9" s="9">
        <f>Harkgegevens!H144</f>
        <v>9</v>
      </c>
      <c r="I9" s="9">
        <f>Harkgegevens!I144</f>
        <v>65</v>
      </c>
      <c r="J9" s="9">
        <f>Harkgegevens!J144</f>
        <v>30</v>
      </c>
      <c r="K9" s="9">
        <f>Harkgegevens!K144</f>
        <v>0</v>
      </c>
      <c r="L9" s="9">
        <f>Harkgegevens!L144</f>
        <v>85</v>
      </c>
      <c r="M9" s="9">
        <f>Harkgegevens!M144</f>
        <v>0</v>
      </c>
      <c r="N9" s="9">
        <f>Harkgegevens!N144</f>
        <v>190</v>
      </c>
      <c r="O9" s="9">
        <f>Harkgegevens!O144</f>
        <v>350</v>
      </c>
      <c r="P9" s="9">
        <f>Harkgegevens!P144</f>
        <v>85</v>
      </c>
      <c r="Q9" s="9">
        <f>Harkgegevens!Q144</f>
        <v>0</v>
      </c>
      <c r="R9" s="10">
        <f t="shared" si="0"/>
        <v>814</v>
      </c>
    </row>
    <row r="10" spans="1:18" x14ac:dyDescent="0.25">
      <c r="A10" s="1"/>
      <c r="B10" s="3" t="s">
        <v>8</v>
      </c>
      <c r="C10" s="24" t="s">
        <v>12</v>
      </c>
      <c r="D10" s="21">
        <f>Harkgegevens!D145</f>
        <v>0</v>
      </c>
      <c r="E10" s="19">
        <f>Harkgegevens!E145</f>
        <v>0</v>
      </c>
      <c r="F10" s="9">
        <f>Harkgegevens!F145</f>
        <v>0</v>
      </c>
      <c r="G10" s="9">
        <f>Harkgegevens!G145</f>
        <v>0</v>
      </c>
      <c r="H10" s="9">
        <f>Harkgegevens!H145</f>
        <v>0</v>
      </c>
      <c r="I10" s="9">
        <f>Harkgegevens!I145</f>
        <v>0</v>
      </c>
      <c r="J10" s="9">
        <f>Harkgegevens!J145</f>
        <v>15</v>
      </c>
      <c r="K10" s="9">
        <f>Harkgegevens!K145</f>
        <v>350</v>
      </c>
      <c r="L10" s="9">
        <f>Harkgegevens!L145</f>
        <v>80</v>
      </c>
      <c r="M10" s="9">
        <f>Harkgegevens!M145</f>
        <v>0</v>
      </c>
      <c r="N10" s="9">
        <f>Harkgegevens!N145</f>
        <v>70</v>
      </c>
      <c r="O10" s="9">
        <f>Harkgegevens!O145</f>
        <v>0</v>
      </c>
      <c r="P10" s="9">
        <f>Harkgegevens!P145</f>
        <v>0</v>
      </c>
      <c r="Q10" s="9">
        <f>Harkgegevens!Q145</f>
        <v>0</v>
      </c>
      <c r="R10" s="10">
        <f t="shared" si="0"/>
        <v>515</v>
      </c>
    </row>
    <row r="11" spans="1:18" x14ac:dyDescent="0.25">
      <c r="A11" s="16"/>
      <c r="B11" s="1" t="s">
        <v>5</v>
      </c>
      <c r="C11" s="24" t="s">
        <v>13</v>
      </c>
      <c r="D11" s="21">
        <f>Harkgegevens!D146</f>
        <v>0</v>
      </c>
      <c r="E11" s="19">
        <f>Harkgegevens!E146</f>
        <v>0</v>
      </c>
      <c r="F11" s="9">
        <f>Harkgegevens!F146</f>
        <v>0</v>
      </c>
      <c r="G11" s="9">
        <f>Harkgegevens!G146</f>
        <v>0</v>
      </c>
      <c r="H11" s="9">
        <f>Harkgegevens!H146</f>
        <v>9</v>
      </c>
      <c r="I11" s="9">
        <f>Harkgegevens!I146</f>
        <v>25</v>
      </c>
      <c r="J11" s="9">
        <f>Harkgegevens!J146</f>
        <v>50</v>
      </c>
      <c r="K11" s="9">
        <f>Harkgegevens!K146</f>
        <v>75</v>
      </c>
      <c r="L11" s="9">
        <f>Harkgegevens!L146</f>
        <v>300</v>
      </c>
      <c r="M11" s="9">
        <f>Harkgegevens!M146</f>
        <v>0</v>
      </c>
      <c r="N11" s="9">
        <f>Harkgegevens!N146</f>
        <v>100</v>
      </c>
      <c r="O11" s="9">
        <f>Harkgegevens!O146</f>
        <v>116</v>
      </c>
      <c r="P11" s="9">
        <f>Harkgegevens!P146</f>
        <v>284</v>
      </c>
      <c r="Q11" s="9">
        <f>Harkgegevens!Q146</f>
        <v>2143</v>
      </c>
      <c r="R11" s="10">
        <f t="shared" si="0"/>
        <v>3102</v>
      </c>
    </row>
    <row r="12" spans="1:18" x14ac:dyDescent="0.25">
      <c r="A12" s="1"/>
      <c r="B12" s="1" t="s">
        <v>36</v>
      </c>
      <c r="C12" s="23" t="s">
        <v>36</v>
      </c>
      <c r="D12" s="21">
        <f>Harkgegevens!D147</f>
        <v>0</v>
      </c>
      <c r="E12" s="19">
        <f>Harkgegevens!E147</f>
        <v>0</v>
      </c>
      <c r="F12" s="9">
        <f>Harkgegevens!F147</f>
        <v>0</v>
      </c>
      <c r="G12" s="9">
        <f>Harkgegevens!G147</f>
        <v>0</v>
      </c>
      <c r="H12" s="9">
        <f>Harkgegevens!H147</f>
        <v>0</v>
      </c>
      <c r="I12" s="9">
        <f>Harkgegevens!I147</f>
        <v>0</v>
      </c>
      <c r="J12" s="9">
        <f>Harkgegevens!J147</f>
        <v>5</v>
      </c>
      <c r="K12" s="9">
        <f>Harkgegevens!K147</f>
        <v>0</v>
      </c>
      <c r="L12" s="9">
        <f>Harkgegevens!L147</f>
        <v>0</v>
      </c>
      <c r="M12" s="9">
        <f>Harkgegevens!M147</f>
        <v>0</v>
      </c>
      <c r="N12" s="9">
        <f>Harkgegevens!N147</f>
        <v>15</v>
      </c>
      <c r="O12" s="9">
        <f>Harkgegevens!O147</f>
        <v>0</v>
      </c>
      <c r="P12" s="9">
        <f>Harkgegevens!P147</f>
        <v>0</v>
      </c>
      <c r="Q12" s="9">
        <f>Harkgegevens!Q147</f>
        <v>0</v>
      </c>
      <c r="R12" s="10">
        <f t="shared" si="0"/>
        <v>20</v>
      </c>
    </row>
    <row r="13" spans="1:18" x14ac:dyDescent="0.25">
      <c r="A13" s="1"/>
      <c r="B13" s="1"/>
      <c r="C13" s="23"/>
      <c r="D13" s="21">
        <f>Harkgegevens!D148</f>
        <v>0</v>
      </c>
      <c r="E13" s="19">
        <f>Harkgegevens!E148</f>
        <v>0</v>
      </c>
      <c r="F13" s="9">
        <f>Harkgegevens!F148</f>
        <v>0</v>
      </c>
      <c r="G13" s="9">
        <f>Harkgegevens!G148</f>
        <v>0</v>
      </c>
      <c r="H13" s="9">
        <f>Harkgegevens!H148</f>
        <v>0</v>
      </c>
      <c r="I13" s="9">
        <f>Harkgegevens!I148</f>
        <v>0</v>
      </c>
      <c r="J13" s="9">
        <f>Harkgegevens!J148</f>
        <v>0</v>
      </c>
      <c r="K13" s="9">
        <f>Harkgegevens!K148</f>
        <v>0</v>
      </c>
      <c r="L13" s="9">
        <f>Harkgegevens!L148</f>
        <v>0</v>
      </c>
      <c r="M13" s="9">
        <f>Harkgegevens!M148</f>
        <v>0</v>
      </c>
      <c r="N13" s="9">
        <f>Harkgegevens!N148</f>
        <v>0</v>
      </c>
      <c r="O13" s="9">
        <f>Harkgegevens!O148</f>
        <v>0</v>
      </c>
      <c r="P13" s="9">
        <f>Harkgegevens!P148</f>
        <v>0</v>
      </c>
      <c r="Q13" s="9">
        <f>Harkgegevens!Q148</f>
        <v>0</v>
      </c>
      <c r="R13" s="10">
        <f t="shared" si="0"/>
        <v>0</v>
      </c>
    </row>
    <row r="14" spans="1:18" ht="15.75" thickBot="1" x14ac:dyDescent="0.3">
      <c r="A14" s="1"/>
      <c r="B14" s="1"/>
      <c r="C14" s="35" t="s">
        <v>97</v>
      </c>
      <c r="D14" s="1">
        <f t="shared" ref="D14:R14" si="1">SUM(D5:D13)</f>
        <v>0</v>
      </c>
      <c r="E14" s="1">
        <f t="shared" si="1"/>
        <v>0</v>
      </c>
      <c r="F14" s="1">
        <f t="shared" si="1"/>
        <v>0</v>
      </c>
      <c r="G14" s="1">
        <f t="shared" si="1"/>
        <v>0</v>
      </c>
      <c r="H14" s="1">
        <f t="shared" si="1"/>
        <v>33</v>
      </c>
      <c r="I14" s="1">
        <f t="shared" si="1"/>
        <v>152</v>
      </c>
      <c r="J14" s="1">
        <f t="shared" si="1"/>
        <v>170</v>
      </c>
      <c r="K14" s="1">
        <f t="shared" si="1"/>
        <v>575</v>
      </c>
      <c r="L14" s="1">
        <f t="shared" si="1"/>
        <v>795</v>
      </c>
      <c r="M14" s="1">
        <f t="shared" si="1"/>
        <v>0</v>
      </c>
      <c r="N14" s="1">
        <f t="shared" si="1"/>
        <v>660</v>
      </c>
      <c r="O14" s="1">
        <f t="shared" si="1"/>
        <v>541</v>
      </c>
      <c r="P14" s="1">
        <f t="shared" si="1"/>
        <v>932</v>
      </c>
      <c r="Q14" s="1">
        <f t="shared" si="1"/>
        <v>2191</v>
      </c>
      <c r="R14" s="12">
        <f t="shared" si="1"/>
        <v>6049</v>
      </c>
    </row>
    <row r="15" spans="1:18" ht="15.75" thickTop="1" x14ac:dyDescent="0.25">
      <c r="C15" s="34" t="s">
        <v>96</v>
      </c>
      <c r="D15">
        <f t="shared" ref="D15:Q15" si="2">COUNTIF(D5:D12,"&gt;0")</f>
        <v>0</v>
      </c>
      <c r="E15">
        <f t="shared" si="2"/>
        <v>0</v>
      </c>
      <c r="F15">
        <f t="shared" si="2"/>
        <v>0</v>
      </c>
      <c r="G15">
        <f t="shared" si="2"/>
        <v>0</v>
      </c>
      <c r="H15">
        <f t="shared" si="2"/>
        <v>3</v>
      </c>
      <c r="I15">
        <f t="shared" si="2"/>
        <v>4</v>
      </c>
      <c r="J15">
        <f t="shared" si="2"/>
        <v>6</v>
      </c>
      <c r="K15">
        <f t="shared" si="2"/>
        <v>4</v>
      </c>
      <c r="L15">
        <f t="shared" si="2"/>
        <v>4</v>
      </c>
      <c r="M15">
        <f t="shared" si="2"/>
        <v>0</v>
      </c>
      <c r="N15">
        <f t="shared" si="2"/>
        <v>6</v>
      </c>
      <c r="O15">
        <f t="shared" si="2"/>
        <v>3</v>
      </c>
      <c r="P15">
        <f t="shared" si="2"/>
        <v>3</v>
      </c>
      <c r="Q15">
        <f t="shared" si="2"/>
        <v>2</v>
      </c>
      <c r="R15" s="36">
        <f>AVERAGE(D15:Q15)</f>
        <v>2.5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showZeros="0" zoomScale="53" zoomScaleNormal="53" workbookViewId="0">
      <selection activeCell="I46" sqref="I46"/>
    </sheetView>
  </sheetViews>
  <sheetFormatPr defaultRowHeight="15" x14ac:dyDescent="0.25"/>
  <cols>
    <col min="2" max="2" width="27.5703125" bestFit="1" customWidth="1"/>
    <col min="3" max="3" width="30.85546875" customWidth="1"/>
    <col min="4" max="17" width="26.85546875" customWidth="1"/>
  </cols>
  <sheetData>
    <row r="1" spans="1:18" ht="22.5" x14ac:dyDescent="0.3">
      <c r="A1" s="1"/>
      <c r="B1" s="4" t="s">
        <v>1</v>
      </c>
      <c r="C1" s="2"/>
      <c r="D1" s="3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25">
      <c r="A2" s="1"/>
      <c r="B2" s="1"/>
      <c r="C2" s="40" t="s">
        <v>100</v>
      </c>
      <c r="D2" s="37" t="s">
        <v>101</v>
      </c>
      <c r="E2" s="37" t="s">
        <v>102</v>
      </c>
      <c r="F2" s="37" t="s">
        <v>103</v>
      </c>
      <c r="G2" s="31" t="s">
        <v>40</v>
      </c>
      <c r="H2" s="31" t="s">
        <v>42</v>
      </c>
      <c r="I2" s="31" t="s">
        <v>43</v>
      </c>
      <c r="J2" s="31" t="s">
        <v>44</v>
      </c>
      <c r="K2" s="31" t="s">
        <v>45</v>
      </c>
      <c r="L2" s="31" t="s">
        <v>46</v>
      </c>
      <c r="M2" s="31" t="s">
        <v>47</v>
      </c>
      <c r="N2" s="31" t="s">
        <v>48</v>
      </c>
      <c r="O2" s="31" t="s">
        <v>46</v>
      </c>
      <c r="P2" s="31" t="s">
        <v>47</v>
      </c>
      <c r="Q2" s="31" t="s">
        <v>48</v>
      </c>
      <c r="R2" s="1"/>
    </row>
    <row r="3" spans="1:18" ht="78" thickBot="1" x14ac:dyDescent="0.35">
      <c r="A3" s="1"/>
      <c r="B3" s="5" t="s">
        <v>2</v>
      </c>
      <c r="C3" s="6" t="s">
        <v>3</v>
      </c>
      <c r="D3" s="39" t="s">
        <v>99</v>
      </c>
      <c r="E3" s="39" t="s">
        <v>99</v>
      </c>
      <c r="F3" s="39" t="s">
        <v>99</v>
      </c>
      <c r="G3" s="39" t="s">
        <v>99</v>
      </c>
      <c r="H3" s="39" t="s">
        <v>99</v>
      </c>
      <c r="I3" s="39" t="s">
        <v>99</v>
      </c>
      <c r="J3" s="39" t="s">
        <v>99</v>
      </c>
      <c r="K3" s="39" t="s">
        <v>99</v>
      </c>
      <c r="L3" s="39" t="s">
        <v>99</v>
      </c>
      <c r="M3" s="39" t="s">
        <v>99</v>
      </c>
      <c r="N3" s="39" t="s">
        <v>99</v>
      </c>
      <c r="O3" s="39" t="s">
        <v>99</v>
      </c>
      <c r="P3" s="39" t="s">
        <v>99</v>
      </c>
      <c r="Q3" s="39" t="s">
        <v>99</v>
      </c>
      <c r="R3" s="8" t="s">
        <v>10</v>
      </c>
    </row>
    <row r="4" spans="1:18" ht="16.5" thickTop="1" thickBot="1" x14ac:dyDescent="0.3">
      <c r="A4" s="13" t="s">
        <v>61</v>
      </c>
      <c r="B4" s="1"/>
      <c r="C4" s="22"/>
      <c r="D4" s="3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5">
      <c r="A5" s="1"/>
      <c r="B5" s="1" t="s">
        <v>26</v>
      </c>
      <c r="C5" s="23" t="s">
        <v>27</v>
      </c>
      <c r="D5" s="21">
        <f>Harkgegevens!D155</f>
        <v>0</v>
      </c>
      <c r="E5" s="19">
        <f>Harkgegevens!E155</f>
        <v>0</v>
      </c>
      <c r="F5" s="9">
        <f>Harkgegevens!F155</f>
        <v>0</v>
      </c>
      <c r="G5" s="9">
        <f>Harkgegevens!G155</f>
        <v>0</v>
      </c>
      <c r="H5" s="9">
        <f>Harkgegevens!H155</f>
        <v>1</v>
      </c>
      <c r="I5" s="9">
        <f>Harkgegevens!I155</f>
        <v>65</v>
      </c>
      <c r="J5" s="9">
        <f>Harkgegevens!J155</f>
        <v>2</v>
      </c>
      <c r="K5" s="9">
        <f>Harkgegevens!K155</f>
        <v>50</v>
      </c>
      <c r="L5" s="9">
        <f>Harkgegevens!L155</f>
        <v>0</v>
      </c>
      <c r="M5" s="9">
        <f>Harkgegevens!M155</f>
        <v>0</v>
      </c>
      <c r="N5" s="9">
        <f>Harkgegevens!N155</f>
        <v>0</v>
      </c>
      <c r="O5" s="9">
        <f>Harkgegevens!O155</f>
        <v>0</v>
      </c>
      <c r="P5" s="9">
        <f>Harkgegevens!P155</f>
        <v>0</v>
      </c>
      <c r="Q5" s="9">
        <f>Harkgegevens!Q155</f>
        <v>0</v>
      </c>
      <c r="R5" s="10">
        <f>SUM(D5:Q5)</f>
        <v>118</v>
      </c>
    </row>
    <row r="6" spans="1:18" x14ac:dyDescent="0.25">
      <c r="A6" s="1"/>
      <c r="B6" s="18" t="s">
        <v>15</v>
      </c>
      <c r="C6" s="24" t="s">
        <v>22</v>
      </c>
      <c r="D6" s="21">
        <f>Harkgegevens!D156</f>
        <v>0</v>
      </c>
      <c r="E6" s="19">
        <f>Harkgegevens!E156</f>
        <v>0</v>
      </c>
      <c r="F6" s="9">
        <f>Harkgegevens!F156</f>
        <v>0</v>
      </c>
      <c r="G6" s="9">
        <f>Harkgegevens!G156</f>
        <v>0</v>
      </c>
      <c r="H6" s="9">
        <f>Harkgegevens!H156</f>
        <v>1</v>
      </c>
      <c r="I6" s="9">
        <f>Harkgegevens!I156</f>
        <v>0</v>
      </c>
      <c r="J6" s="9">
        <f>Harkgegevens!J156</f>
        <v>10</v>
      </c>
      <c r="K6" s="9">
        <f>Harkgegevens!K156</f>
        <v>5</v>
      </c>
      <c r="L6" s="9">
        <f>Harkgegevens!L156</f>
        <v>54</v>
      </c>
      <c r="M6" s="9">
        <f>Harkgegevens!M156</f>
        <v>0</v>
      </c>
      <c r="N6" s="9">
        <f>Harkgegevens!N156</f>
        <v>0</v>
      </c>
      <c r="O6" s="9">
        <f>Harkgegevens!O156</f>
        <v>2</v>
      </c>
      <c r="P6" s="9">
        <f>Harkgegevens!P156</f>
        <v>0</v>
      </c>
      <c r="Q6" s="9">
        <f>Harkgegevens!Q156</f>
        <v>0</v>
      </c>
      <c r="R6" s="10">
        <f t="shared" ref="R6:R13" si="0">SUM(D6:Q6)</f>
        <v>72</v>
      </c>
    </row>
    <row r="7" spans="1:18" x14ac:dyDescent="0.25">
      <c r="A7" s="1"/>
      <c r="B7" s="1" t="s">
        <v>104</v>
      </c>
      <c r="C7" s="23" t="s">
        <v>18</v>
      </c>
      <c r="D7" s="21">
        <f>Harkgegevens!D157</f>
        <v>0</v>
      </c>
      <c r="E7" s="19">
        <f>Harkgegevens!E157</f>
        <v>0</v>
      </c>
      <c r="F7" s="9">
        <f>Harkgegevens!F157</f>
        <v>0</v>
      </c>
      <c r="G7" s="9">
        <f>Harkgegevens!G157</f>
        <v>0</v>
      </c>
      <c r="H7" s="9">
        <f>Harkgegevens!H157</f>
        <v>0</v>
      </c>
      <c r="I7" s="9">
        <f>Harkgegevens!I157</f>
        <v>0</v>
      </c>
      <c r="J7" s="9">
        <f>Harkgegevens!J157</f>
        <v>0</v>
      </c>
      <c r="K7" s="9">
        <f>Harkgegevens!K157</f>
        <v>0</v>
      </c>
      <c r="L7" s="9">
        <f>Harkgegevens!L157</f>
        <v>0</v>
      </c>
      <c r="M7" s="9">
        <f>Harkgegevens!M157</f>
        <v>0</v>
      </c>
      <c r="N7" s="9">
        <f>Harkgegevens!N157</f>
        <v>0</v>
      </c>
      <c r="O7" s="9">
        <f>Harkgegevens!O157</f>
        <v>0</v>
      </c>
      <c r="P7" s="9">
        <f>Harkgegevens!P157</f>
        <v>0</v>
      </c>
      <c r="Q7" s="9">
        <f>Harkgegevens!Q157</f>
        <v>0</v>
      </c>
      <c r="R7" s="10">
        <f t="shared" si="0"/>
        <v>0</v>
      </c>
    </row>
    <row r="8" spans="1:18" x14ac:dyDescent="0.25">
      <c r="A8" s="1"/>
      <c r="B8" s="3" t="s">
        <v>6</v>
      </c>
      <c r="C8" s="23" t="s">
        <v>29</v>
      </c>
      <c r="D8" s="21">
        <f>Harkgegevens!D158</f>
        <v>0</v>
      </c>
      <c r="E8" s="19">
        <f>Harkgegevens!E158</f>
        <v>0</v>
      </c>
      <c r="F8" s="9">
        <f>Harkgegevens!F158</f>
        <v>0</v>
      </c>
      <c r="G8" s="9">
        <f>Harkgegevens!G158</f>
        <v>0</v>
      </c>
      <c r="H8" s="9">
        <f>Harkgegevens!H158</f>
        <v>0</v>
      </c>
      <c r="I8" s="9">
        <f>Harkgegevens!I158</f>
        <v>15</v>
      </c>
      <c r="J8" s="9">
        <f>Harkgegevens!J158</f>
        <v>10</v>
      </c>
      <c r="K8" s="9">
        <f>Harkgegevens!K158</f>
        <v>165</v>
      </c>
      <c r="L8" s="9">
        <f>Harkgegevens!L158</f>
        <v>18</v>
      </c>
      <c r="M8" s="9">
        <f>Harkgegevens!M158</f>
        <v>0</v>
      </c>
      <c r="N8" s="9">
        <f>Harkgegevens!N158</f>
        <v>20</v>
      </c>
      <c r="O8" s="9">
        <f>Harkgegevens!O158</f>
        <v>5</v>
      </c>
      <c r="P8" s="9">
        <f>Harkgegevens!P158</f>
        <v>24</v>
      </c>
      <c r="Q8" s="9">
        <f>Harkgegevens!Q158</f>
        <v>17</v>
      </c>
      <c r="R8" s="10">
        <f t="shared" si="0"/>
        <v>274</v>
      </c>
    </row>
    <row r="9" spans="1:18" x14ac:dyDescent="0.25">
      <c r="A9" s="1"/>
      <c r="B9" s="18" t="s">
        <v>16</v>
      </c>
      <c r="C9" s="24" t="s">
        <v>20</v>
      </c>
      <c r="D9" s="21">
        <f>Harkgegevens!D159</f>
        <v>0</v>
      </c>
      <c r="E9" s="19">
        <f>Harkgegevens!E159</f>
        <v>0</v>
      </c>
      <c r="F9" s="9">
        <f>Harkgegevens!F159</f>
        <v>0</v>
      </c>
      <c r="G9" s="9">
        <f>Harkgegevens!G159</f>
        <v>0</v>
      </c>
      <c r="H9" s="9">
        <f>Harkgegevens!H159</f>
        <v>4</v>
      </c>
      <c r="I9" s="9">
        <f>Harkgegevens!I159</f>
        <v>50</v>
      </c>
      <c r="J9" s="9">
        <f>Harkgegevens!J159</f>
        <v>20</v>
      </c>
      <c r="K9" s="9">
        <f>Harkgegevens!K159</f>
        <v>0</v>
      </c>
      <c r="L9" s="9">
        <f>Harkgegevens!L159</f>
        <v>475</v>
      </c>
      <c r="M9" s="9">
        <f>Harkgegevens!M159</f>
        <v>0</v>
      </c>
      <c r="N9" s="9">
        <f>Harkgegevens!N159</f>
        <v>116</v>
      </c>
      <c r="O9" s="9">
        <f>Harkgegevens!O159</f>
        <v>190</v>
      </c>
      <c r="P9" s="9">
        <f>Harkgegevens!P159</f>
        <v>28</v>
      </c>
      <c r="Q9" s="9">
        <f>Harkgegevens!Q159</f>
        <v>23</v>
      </c>
      <c r="R9" s="10">
        <f t="shared" si="0"/>
        <v>906</v>
      </c>
    </row>
    <row r="10" spans="1:18" x14ac:dyDescent="0.25">
      <c r="A10" s="1"/>
      <c r="B10" s="3" t="s">
        <v>8</v>
      </c>
      <c r="C10" s="24" t="s">
        <v>12</v>
      </c>
      <c r="D10" s="21">
        <f>Harkgegevens!D160</f>
        <v>0</v>
      </c>
      <c r="E10" s="19">
        <f>Harkgegevens!E160</f>
        <v>0</v>
      </c>
      <c r="F10" s="9">
        <f>Harkgegevens!F160</f>
        <v>0</v>
      </c>
      <c r="G10" s="9">
        <f>Harkgegevens!G160</f>
        <v>0</v>
      </c>
      <c r="H10" s="9">
        <f>Harkgegevens!H160</f>
        <v>2</v>
      </c>
      <c r="I10" s="9">
        <f>Harkgegevens!I160</f>
        <v>53</v>
      </c>
      <c r="J10" s="9">
        <f>Harkgegevens!J160</f>
        <v>10</v>
      </c>
      <c r="K10" s="9">
        <f>Harkgegevens!K160</f>
        <v>140</v>
      </c>
      <c r="L10" s="9">
        <f>Harkgegevens!L160</f>
        <v>0</v>
      </c>
      <c r="M10" s="9">
        <f>Harkgegevens!M160</f>
        <v>0</v>
      </c>
      <c r="N10" s="9">
        <f>Harkgegevens!N160</f>
        <v>23</v>
      </c>
      <c r="O10" s="9">
        <f>Harkgegevens!O160</f>
        <v>71</v>
      </c>
      <c r="P10" s="9">
        <f>Harkgegevens!P160</f>
        <v>30</v>
      </c>
      <c r="Q10" s="9">
        <f>Harkgegevens!Q160</f>
        <v>23</v>
      </c>
      <c r="R10" s="10">
        <f t="shared" si="0"/>
        <v>352</v>
      </c>
    </row>
    <row r="11" spans="1:18" x14ac:dyDescent="0.25">
      <c r="A11" s="16"/>
      <c r="B11" s="1" t="s">
        <v>5</v>
      </c>
      <c r="C11" s="24" t="s">
        <v>13</v>
      </c>
      <c r="D11" s="21">
        <f>Harkgegevens!D161</f>
        <v>0</v>
      </c>
      <c r="E11" s="19">
        <f>Harkgegevens!E161</f>
        <v>0</v>
      </c>
      <c r="F11" s="9">
        <f>Harkgegevens!F161</f>
        <v>0</v>
      </c>
      <c r="G11" s="9">
        <f>Harkgegevens!G161</f>
        <v>0</v>
      </c>
      <c r="H11" s="9">
        <f>Harkgegevens!H161</f>
        <v>9</v>
      </c>
      <c r="I11" s="9">
        <f>Harkgegevens!I161</f>
        <v>65</v>
      </c>
      <c r="J11" s="9">
        <f>Harkgegevens!J161</f>
        <v>100</v>
      </c>
      <c r="K11" s="9">
        <f>Harkgegevens!K161</f>
        <v>75</v>
      </c>
      <c r="L11" s="9">
        <f>Harkgegevens!L161</f>
        <v>136</v>
      </c>
      <c r="M11" s="9">
        <f>Harkgegevens!M161</f>
        <v>0</v>
      </c>
      <c r="N11" s="9">
        <f>Harkgegevens!N161</f>
        <v>720</v>
      </c>
      <c r="O11" s="9">
        <f>Harkgegevens!O161</f>
        <v>595</v>
      </c>
      <c r="P11" s="9">
        <f>Harkgegevens!P161</f>
        <v>1702</v>
      </c>
      <c r="Q11" s="9">
        <f>Harkgegevens!Q161</f>
        <v>1680</v>
      </c>
      <c r="R11" s="10">
        <f t="shared" si="0"/>
        <v>5082</v>
      </c>
    </row>
    <row r="12" spans="1:18" x14ac:dyDescent="0.25">
      <c r="A12" s="1"/>
      <c r="B12" s="1" t="s">
        <v>36</v>
      </c>
      <c r="C12" s="23" t="s">
        <v>36</v>
      </c>
      <c r="D12" s="21">
        <f>Harkgegevens!D162</f>
        <v>0</v>
      </c>
      <c r="E12" s="19">
        <f>Harkgegevens!E162</f>
        <v>0</v>
      </c>
      <c r="F12" s="9">
        <f>Harkgegevens!F162</f>
        <v>0</v>
      </c>
      <c r="G12" s="9">
        <f>Harkgegevens!G162</f>
        <v>0</v>
      </c>
      <c r="H12" s="9">
        <f>Harkgegevens!H162</f>
        <v>6</v>
      </c>
      <c r="I12" s="9">
        <f>Harkgegevens!I162</f>
        <v>0</v>
      </c>
      <c r="J12" s="9">
        <f>Harkgegevens!J162</f>
        <v>0</v>
      </c>
      <c r="K12" s="9">
        <f>Harkgegevens!K162</f>
        <v>0</v>
      </c>
      <c r="L12" s="9">
        <f>Harkgegevens!L162</f>
        <v>0</v>
      </c>
      <c r="M12" s="9">
        <f>Harkgegevens!M162</f>
        <v>0</v>
      </c>
      <c r="N12" s="9">
        <f>Harkgegevens!N162</f>
        <v>0</v>
      </c>
      <c r="O12" s="9">
        <f>Harkgegevens!O162</f>
        <v>0</v>
      </c>
      <c r="P12" s="9">
        <f>Harkgegevens!P162</f>
        <v>0</v>
      </c>
      <c r="Q12" s="9">
        <f>Harkgegevens!Q162</f>
        <v>0</v>
      </c>
      <c r="R12" s="10">
        <f t="shared" si="0"/>
        <v>6</v>
      </c>
    </row>
    <row r="13" spans="1:18" x14ac:dyDescent="0.25">
      <c r="A13" s="1"/>
      <c r="B13" s="1"/>
      <c r="C13" s="23"/>
      <c r="D13" s="21">
        <f>Harkgegevens!D163</f>
        <v>0</v>
      </c>
      <c r="E13" s="19">
        <f>Harkgegevens!E163</f>
        <v>0</v>
      </c>
      <c r="F13" s="9">
        <f>Harkgegevens!F163</f>
        <v>0</v>
      </c>
      <c r="G13" s="9">
        <f>Harkgegevens!G163</f>
        <v>0</v>
      </c>
      <c r="H13" s="9">
        <f>Harkgegevens!H163</f>
        <v>0</v>
      </c>
      <c r="I13" s="9">
        <f>Harkgegevens!I163</f>
        <v>0</v>
      </c>
      <c r="J13" s="9">
        <f>Harkgegevens!J163</f>
        <v>0</v>
      </c>
      <c r="K13" s="9">
        <f>Harkgegevens!K163</f>
        <v>0</v>
      </c>
      <c r="L13" s="9">
        <f>Harkgegevens!L163</f>
        <v>0</v>
      </c>
      <c r="M13" s="9">
        <f>Harkgegevens!M163</f>
        <v>0</v>
      </c>
      <c r="N13" s="9">
        <f>Harkgegevens!N163</f>
        <v>0</v>
      </c>
      <c r="O13" s="9">
        <f>Harkgegevens!O163</f>
        <v>0</v>
      </c>
      <c r="P13" s="9">
        <f>Harkgegevens!P163</f>
        <v>0</v>
      </c>
      <c r="Q13" s="9">
        <f>Harkgegevens!Q163</f>
        <v>0</v>
      </c>
      <c r="R13" s="10">
        <f t="shared" si="0"/>
        <v>0</v>
      </c>
    </row>
    <row r="14" spans="1:18" ht="15.75" thickBot="1" x14ac:dyDescent="0.3">
      <c r="A14" s="1"/>
      <c r="B14" s="1"/>
      <c r="C14" s="35" t="s">
        <v>97</v>
      </c>
      <c r="D14" s="1">
        <f t="shared" ref="D14:R14" si="1">SUM(D5:D13)</f>
        <v>0</v>
      </c>
      <c r="E14" s="1">
        <f t="shared" si="1"/>
        <v>0</v>
      </c>
      <c r="F14" s="1">
        <f t="shared" si="1"/>
        <v>0</v>
      </c>
      <c r="G14" s="1">
        <f t="shared" si="1"/>
        <v>0</v>
      </c>
      <c r="H14" s="1">
        <f t="shared" si="1"/>
        <v>23</v>
      </c>
      <c r="I14" s="1">
        <f t="shared" si="1"/>
        <v>248</v>
      </c>
      <c r="J14" s="1">
        <f t="shared" si="1"/>
        <v>152</v>
      </c>
      <c r="K14" s="1">
        <f t="shared" si="1"/>
        <v>435</v>
      </c>
      <c r="L14" s="1">
        <f t="shared" si="1"/>
        <v>683</v>
      </c>
      <c r="M14" s="1">
        <f t="shared" si="1"/>
        <v>0</v>
      </c>
      <c r="N14" s="1">
        <f t="shared" si="1"/>
        <v>879</v>
      </c>
      <c r="O14" s="1">
        <f t="shared" si="1"/>
        <v>863</v>
      </c>
      <c r="P14" s="1">
        <f t="shared" si="1"/>
        <v>1784</v>
      </c>
      <c r="Q14" s="1">
        <f t="shared" si="1"/>
        <v>1743</v>
      </c>
      <c r="R14" s="12">
        <f t="shared" si="1"/>
        <v>6810</v>
      </c>
    </row>
    <row r="15" spans="1:18" ht="15.75" thickTop="1" x14ac:dyDescent="0.25">
      <c r="C15" s="34" t="s">
        <v>96</v>
      </c>
      <c r="D15">
        <f t="shared" ref="D15:Q15" si="2">COUNTIF(D5:D12,"&gt;0")</f>
        <v>0</v>
      </c>
      <c r="E15">
        <f t="shared" si="2"/>
        <v>0</v>
      </c>
      <c r="F15">
        <f t="shared" si="2"/>
        <v>0</v>
      </c>
      <c r="G15">
        <f t="shared" si="2"/>
        <v>0</v>
      </c>
      <c r="H15">
        <f t="shared" si="2"/>
        <v>6</v>
      </c>
      <c r="I15">
        <f t="shared" si="2"/>
        <v>5</v>
      </c>
      <c r="J15">
        <f t="shared" si="2"/>
        <v>6</v>
      </c>
      <c r="K15">
        <f t="shared" si="2"/>
        <v>5</v>
      </c>
      <c r="L15">
        <f t="shared" si="2"/>
        <v>4</v>
      </c>
      <c r="M15">
        <f t="shared" si="2"/>
        <v>0</v>
      </c>
      <c r="N15">
        <f t="shared" si="2"/>
        <v>4</v>
      </c>
      <c r="O15">
        <f t="shared" si="2"/>
        <v>5</v>
      </c>
      <c r="P15">
        <f t="shared" si="2"/>
        <v>4</v>
      </c>
      <c r="Q15">
        <f t="shared" si="2"/>
        <v>4</v>
      </c>
      <c r="R15" s="36">
        <f>AVERAGE(D15:Q15)</f>
        <v>3.0714285714285716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showZeros="0" zoomScale="53" zoomScaleNormal="53" workbookViewId="0">
      <selection activeCell="I46" sqref="I46"/>
    </sheetView>
  </sheetViews>
  <sheetFormatPr defaultRowHeight="15" x14ac:dyDescent="0.25"/>
  <cols>
    <col min="2" max="2" width="27.5703125" bestFit="1" customWidth="1"/>
    <col min="3" max="3" width="30.85546875" customWidth="1"/>
    <col min="4" max="17" width="26.85546875" customWidth="1"/>
  </cols>
  <sheetData>
    <row r="1" spans="1:18" ht="22.5" x14ac:dyDescent="0.3">
      <c r="A1" s="1"/>
      <c r="B1" s="4" t="s">
        <v>1</v>
      </c>
      <c r="C1" s="2"/>
      <c r="D1" s="3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25">
      <c r="A2" s="1"/>
      <c r="B2" s="1"/>
      <c r="C2" s="40" t="s">
        <v>100</v>
      </c>
      <c r="D2" s="37" t="s">
        <v>101</v>
      </c>
      <c r="E2" s="37" t="s">
        <v>102</v>
      </c>
      <c r="F2" s="37" t="s">
        <v>103</v>
      </c>
      <c r="G2" s="31" t="s">
        <v>40</v>
      </c>
      <c r="H2" s="31" t="s">
        <v>42</v>
      </c>
      <c r="I2" s="31" t="s">
        <v>43</v>
      </c>
      <c r="J2" s="31" t="s">
        <v>44</v>
      </c>
      <c r="K2" s="31" t="s">
        <v>45</v>
      </c>
      <c r="L2" s="31" t="s">
        <v>46</v>
      </c>
      <c r="M2" s="31" t="s">
        <v>47</v>
      </c>
      <c r="N2" s="31" t="s">
        <v>48</v>
      </c>
      <c r="O2" s="31" t="s">
        <v>46</v>
      </c>
      <c r="P2" s="31" t="s">
        <v>47</v>
      </c>
      <c r="Q2" s="31" t="s">
        <v>48</v>
      </c>
      <c r="R2" s="1"/>
    </row>
    <row r="3" spans="1:18" ht="78" thickBot="1" x14ac:dyDescent="0.35">
      <c r="A3" s="1"/>
      <c r="B3" s="5" t="s">
        <v>2</v>
      </c>
      <c r="C3" s="6" t="s">
        <v>3</v>
      </c>
      <c r="D3" s="39" t="s">
        <v>99</v>
      </c>
      <c r="E3" s="39" t="s">
        <v>99</v>
      </c>
      <c r="F3" s="39" t="s">
        <v>99</v>
      </c>
      <c r="G3" s="39" t="s">
        <v>99</v>
      </c>
      <c r="H3" s="39" t="s">
        <v>99</v>
      </c>
      <c r="I3" s="39" t="s">
        <v>99</v>
      </c>
      <c r="J3" s="39" t="s">
        <v>99</v>
      </c>
      <c r="K3" s="39" t="s">
        <v>99</v>
      </c>
      <c r="L3" s="39" t="s">
        <v>99</v>
      </c>
      <c r="M3" s="39" t="s">
        <v>99</v>
      </c>
      <c r="N3" s="39" t="s">
        <v>99</v>
      </c>
      <c r="O3" s="39" t="s">
        <v>99</v>
      </c>
      <c r="P3" s="39" t="s">
        <v>99</v>
      </c>
      <c r="Q3" s="39" t="s">
        <v>99</v>
      </c>
      <c r="R3" s="8" t="s">
        <v>10</v>
      </c>
    </row>
    <row r="4" spans="1:18" ht="16.5" thickTop="1" thickBot="1" x14ac:dyDescent="0.3">
      <c r="A4" s="13" t="s">
        <v>62</v>
      </c>
      <c r="B4" s="1"/>
      <c r="C4" s="22"/>
      <c r="D4" s="3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5">
      <c r="A5" s="1"/>
      <c r="B5" s="1" t="s">
        <v>26</v>
      </c>
      <c r="C5" s="23" t="s">
        <v>27</v>
      </c>
      <c r="D5" s="21">
        <f>Harkgegevens!D170</f>
        <v>0</v>
      </c>
      <c r="E5" s="19">
        <f>Harkgegevens!E170</f>
        <v>0</v>
      </c>
      <c r="F5" s="9">
        <f>Harkgegevens!F170</f>
        <v>1</v>
      </c>
      <c r="G5" s="9">
        <f>Harkgegevens!G170</f>
        <v>0</v>
      </c>
      <c r="H5" s="9">
        <f>Harkgegevens!H170</f>
        <v>1</v>
      </c>
      <c r="I5" s="9">
        <f>Harkgegevens!I170</f>
        <v>0</v>
      </c>
      <c r="J5" s="9">
        <f>Harkgegevens!J170</f>
        <v>2</v>
      </c>
      <c r="K5" s="9">
        <f>Harkgegevens!K170</f>
        <v>0</v>
      </c>
      <c r="L5" s="9">
        <f>Harkgegevens!L170</f>
        <v>0</v>
      </c>
      <c r="M5" s="9">
        <f>Harkgegevens!M170</f>
        <v>0</v>
      </c>
      <c r="N5" s="9">
        <f>Harkgegevens!N170</f>
        <v>0</v>
      </c>
      <c r="O5" s="9">
        <f>Harkgegevens!O170</f>
        <v>0</v>
      </c>
      <c r="P5" s="9">
        <f>Harkgegevens!P170</f>
        <v>0</v>
      </c>
      <c r="Q5" s="9">
        <f>Harkgegevens!Q170</f>
        <v>0</v>
      </c>
      <c r="R5" s="10">
        <f>SUM(D5:Q5)</f>
        <v>4</v>
      </c>
    </row>
    <row r="6" spans="1:18" x14ac:dyDescent="0.25">
      <c r="A6" s="1"/>
      <c r="B6" s="18" t="s">
        <v>15</v>
      </c>
      <c r="C6" s="24" t="s">
        <v>22</v>
      </c>
      <c r="D6" s="21">
        <f>Harkgegevens!D171</f>
        <v>0</v>
      </c>
      <c r="E6" s="19">
        <f>Harkgegevens!E171</f>
        <v>0</v>
      </c>
      <c r="F6" s="9">
        <f>Harkgegevens!F171</f>
        <v>0</v>
      </c>
      <c r="G6" s="9">
        <f>Harkgegevens!G171</f>
        <v>0</v>
      </c>
      <c r="H6" s="9">
        <f>Harkgegevens!H171</f>
        <v>0</v>
      </c>
      <c r="I6" s="9">
        <f>Harkgegevens!I171</f>
        <v>0</v>
      </c>
      <c r="J6" s="9">
        <f>Harkgegevens!J171</f>
        <v>0</v>
      </c>
      <c r="K6" s="9">
        <f>Harkgegevens!K171</f>
        <v>0</v>
      </c>
      <c r="L6" s="9">
        <f>Harkgegevens!L171</f>
        <v>0</v>
      </c>
      <c r="M6" s="9">
        <f>Harkgegevens!M171</f>
        <v>0</v>
      </c>
      <c r="N6" s="9">
        <f>Harkgegevens!N171</f>
        <v>0</v>
      </c>
      <c r="O6" s="9">
        <f>Harkgegevens!O171</f>
        <v>0</v>
      </c>
      <c r="P6" s="9">
        <f>Harkgegevens!P171</f>
        <v>0</v>
      </c>
      <c r="Q6" s="9">
        <f>Harkgegevens!Q171</f>
        <v>0</v>
      </c>
      <c r="R6" s="10">
        <f t="shared" ref="R6:R13" si="0">SUM(D6:Q6)</f>
        <v>0</v>
      </c>
    </row>
    <row r="7" spans="1:18" x14ac:dyDescent="0.25">
      <c r="A7" s="1"/>
      <c r="B7" s="1" t="s">
        <v>104</v>
      </c>
      <c r="C7" s="23" t="s">
        <v>18</v>
      </c>
      <c r="D7" s="21">
        <f>Harkgegevens!D172</f>
        <v>0</v>
      </c>
      <c r="E7" s="19">
        <f>Harkgegevens!E172</f>
        <v>0</v>
      </c>
      <c r="F7" s="9">
        <f>Harkgegevens!F172</f>
        <v>0</v>
      </c>
      <c r="G7" s="9">
        <f>Harkgegevens!G172</f>
        <v>0</v>
      </c>
      <c r="H7" s="9">
        <f>Harkgegevens!H172</f>
        <v>0</v>
      </c>
      <c r="I7" s="9">
        <f>Harkgegevens!I172</f>
        <v>0</v>
      </c>
      <c r="J7" s="9">
        <f>Harkgegevens!J172</f>
        <v>0</v>
      </c>
      <c r="K7" s="9">
        <f>Harkgegevens!K172</f>
        <v>0</v>
      </c>
      <c r="L7" s="9">
        <f>Harkgegevens!L172</f>
        <v>0</v>
      </c>
      <c r="M7" s="9">
        <f>Harkgegevens!M172</f>
        <v>0</v>
      </c>
      <c r="N7" s="9">
        <f>Harkgegevens!N172</f>
        <v>0</v>
      </c>
      <c r="O7" s="9">
        <f>Harkgegevens!O172</f>
        <v>0</v>
      </c>
      <c r="P7" s="9">
        <f>Harkgegevens!P172</f>
        <v>0</v>
      </c>
      <c r="Q7" s="9">
        <f>Harkgegevens!Q172</f>
        <v>0</v>
      </c>
      <c r="R7" s="10">
        <f t="shared" si="0"/>
        <v>0</v>
      </c>
    </row>
    <row r="8" spans="1:18" x14ac:dyDescent="0.25">
      <c r="A8" s="1"/>
      <c r="B8" s="3" t="s">
        <v>6</v>
      </c>
      <c r="C8" s="23" t="s">
        <v>29</v>
      </c>
      <c r="D8" s="21">
        <f>Harkgegevens!D173</f>
        <v>0</v>
      </c>
      <c r="E8" s="19">
        <f>Harkgegevens!E173</f>
        <v>0</v>
      </c>
      <c r="F8" s="9">
        <f>Harkgegevens!F173</f>
        <v>0</v>
      </c>
      <c r="G8" s="9">
        <f>Harkgegevens!G173</f>
        <v>0</v>
      </c>
      <c r="H8" s="9">
        <f>Harkgegevens!H173</f>
        <v>0</v>
      </c>
      <c r="I8" s="9">
        <f>Harkgegevens!I173</f>
        <v>0</v>
      </c>
      <c r="J8" s="9">
        <f>Harkgegevens!J173</f>
        <v>0</v>
      </c>
      <c r="K8" s="9">
        <f>Harkgegevens!K173</f>
        <v>0</v>
      </c>
      <c r="L8" s="9">
        <f>Harkgegevens!L173</f>
        <v>0</v>
      </c>
      <c r="M8" s="9">
        <f>Harkgegevens!M173</f>
        <v>0</v>
      </c>
      <c r="N8" s="9">
        <f>Harkgegevens!N173</f>
        <v>0</v>
      </c>
      <c r="O8" s="9">
        <f>Harkgegevens!O173</f>
        <v>0</v>
      </c>
      <c r="P8" s="9">
        <f>Harkgegevens!P173</f>
        <v>0</v>
      </c>
      <c r="Q8" s="9">
        <f>Harkgegevens!Q173</f>
        <v>0</v>
      </c>
      <c r="R8" s="10">
        <f t="shared" si="0"/>
        <v>0</v>
      </c>
    </row>
    <row r="9" spans="1:18" x14ac:dyDescent="0.25">
      <c r="A9" s="1"/>
      <c r="B9" s="18" t="s">
        <v>16</v>
      </c>
      <c r="C9" s="24" t="s">
        <v>20</v>
      </c>
      <c r="D9" s="21">
        <f>Harkgegevens!D174</f>
        <v>0</v>
      </c>
      <c r="E9" s="19">
        <f>Harkgegevens!E174</f>
        <v>0</v>
      </c>
      <c r="F9" s="9">
        <f>Harkgegevens!F174</f>
        <v>0</v>
      </c>
      <c r="G9" s="9">
        <f>Harkgegevens!G174</f>
        <v>0</v>
      </c>
      <c r="H9" s="9">
        <f>Harkgegevens!H174</f>
        <v>0</v>
      </c>
      <c r="I9" s="9">
        <f>Harkgegevens!I174</f>
        <v>0</v>
      </c>
      <c r="J9" s="9">
        <f>Harkgegevens!J174</f>
        <v>0</v>
      </c>
      <c r="K9" s="9">
        <f>Harkgegevens!K174</f>
        <v>0</v>
      </c>
      <c r="L9" s="9">
        <f>Harkgegevens!L174</f>
        <v>0</v>
      </c>
      <c r="M9" s="9">
        <f>Harkgegevens!M174</f>
        <v>0</v>
      </c>
      <c r="N9" s="9">
        <f>Harkgegevens!N174</f>
        <v>0</v>
      </c>
      <c r="O9" s="9">
        <f>Harkgegevens!O174</f>
        <v>0</v>
      </c>
      <c r="P9" s="9">
        <f>Harkgegevens!P174</f>
        <v>0</v>
      </c>
      <c r="Q9" s="9">
        <f>Harkgegevens!Q174</f>
        <v>0</v>
      </c>
      <c r="R9" s="10">
        <f t="shared" si="0"/>
        <v>0</v>
      </c>
    </row>
    <row r="10" spans="1:18" x14ac:dyDescent="0.25">
      <c r="A10" s="1"/>
      <c r="B10" s="3" t="s">
        <v>8</v>
      </c>
      <c r="C10" s="24" t="s">
        <v>12</v>
      </c>
      <c r="D10" s="21">
        <f>Harkgegevens!D175</f>
        <v>0</v>
      </c>
      <c r="E10" s="19">
        <f>Harkgegevens!E175</f>
        <v>0</v>
      </c>
      <c r="F10" s="9">
        <f>Harkgegevens!F175</f>
        <v>0</v>
      </c>
      <c r="G10" s="9">
        <f>Harkgegevens!G175</f>
        <v>0</v>
      </c>
      <c r="H10" s="9">
        <f>Harkgegevens!H175</f>
        <v>0</v>
      </c>
      <c r="I10" s="9">
        <f>Harkgegevens!I175</f>
        <v>0</v>
      </c>
      <c r="J10" s="9">
        <f>Harkgegevens!J175</f>
        <v>0</v>
      </c>
      <c r="K10" s="9">
        <f>Harkgegevens!K175</f>
        <v>0</v>
      </c>
      <c r="L10" s="9">
        <f>Harkgegevens!L175</f>
        <v>0</v>
      </c>
      <c r="M10" s="9">
        <f>Harkgegevens!M175</f>
        <v>0</v>
      </c>
      <c r="N10" s="9">
        <f>Harkgegevens!N175</f>
        <v>0</v>
      </c>
      <c r="O10" s="9">
        <f>Harkgegevens!O175</f>
        <v>0</v>
      </c>
      <c r="P10" s="9">
        <f>Harkgegevens!P175</f>
        <v>0</v>
      </c>
      <c r="Q10" s="9">
        <f>Harkgegevens!Q175</f>
        <v>0</v>
      </c>
      <c r="R10" s="10">
        <f t="shared" si="0"/>
        <v>0</v>
      </c>
    </row>
    <row r="11" spans="1:18" x14ac:dyDescent="0.25">
      <c r="A11" s="16"/>
      <c r="B11" s="1" t="s">
        <v>5</v>
      </c>
      <c r="C11" s="24" t="s">
        <v>13</v>
      </c>
      <c r="D11" s="21">
        <f>Harkgegevens!D176</f>
        <v>0</v>
      </c>
      <c r="E11" s="19">
        <f>Harkgegevens!E176</f>
        <v>0</v>
      </c>
      <c r="F11" s="9">
        <f>Harkgegevens!F176</f>
        <v>0</v>
      </c>
      <c r="G11" s="9">
        <f>Harkgegevens!G176</f>
        <v>0</v>
      </c>
      <c r="H11" s="9">
        <f>Harkgegevens!H176</f>
        <v>85</v>
      </c>
      <c r="I11" s="9">
        <f>Harkgegevens!I176</f>
        <v>10</v>
      </c>
      <c r="J11" s="9">
        <f>Harkgegevens!J176</f>
        <v>90</v>
      </c>
      <c r="K11" s="9">
        <f>Harkgegevens!K176</f>
        <v>0</v>
      </c>
      <c r="L11" s="9">
        <f>Harkgegevens!L176</f>
        <v>300</v>
      </c>
      <c r="M11" s="9">
        <f>Harkgegevens!M176</f>
        <v>0</v>
      </c>
      <c r="N11" s="9">
        <f>Harkgegevens!N176</f>
        <v>0</v>
      </c>
      <c r="O11" s="9">
        <f>Harkgegevens!O176</f>
        <v>190</v>
      </c>
      <c r="P11" s="9">
        <f>Harkgegevens!P176</f>
        <v>0</v>
      </c>
      <c r="Q11" s="9">
        <f>Harkgegevens!Q176</f>
        <v>1258</v>
      </c>
      <c r="R11" s="10">
        <f t="shared" si="0"/>
        <v>1933</v>
      </c>
    </row>
    <row r="12" spans="1:18" x14ac:dyDescent="0.25">
      <c r="A12" s="1"/>
      <c r="B12" s="1" t="s">
        <v>36</v>
      </c>
      <c r="C12" s="23" t="s">
        <v>36</v>
      </c>
      <c r="D12" s="21">
        <f>Harkgegevens!D177</f>
        <v>0</v>
      </c>
      <c r="E12" s="19">
        <f>Harkgegevens!E177</f>
        <v>0</v>
      </c>
      <c r="F12" s="9">
        <f>Harkgegevens!F177</f>
        <v>0</v>
      </c>
      <c r="G12" s="9">
        <f>Harkgegevens!G177</f>
        <v>0</v>
      </c>
      <c r="H12" s="9">
        <f>Harkgegevens!H177</f>
        <v>0</v>
      </c>
      <c r="I12" s="9">
        <f>Harkgegevens!I177</f>
        <v>0</v>
      </c>
      <c r="J12" s="9">
        <f>Harkgegevens!J177</f>
        <v>0</v>
      </c>
      <c r="K12" s="9">
        <f>Harkgegevens!K177</f>
        <v>0</v>
      </c>
      <c r="L12" s="9">
        <f>Harkgegevens!L177</f>
        <v>0</v>
      </c>
      <c r="M12" s="9">
        <f>Harkgegevens!M177</f>
        <v>0</v>
      </c>
      <c r="N12" s="9">
        <f>Harkgegevens!N177</f>
        <v>0</v>
      </c>
      <c r="O12" s="9">
        <f>Harkgegevens!O177</f>
        <v>0</v>
      </c>
      <c r="P12" s="9">
        <f>Harkgegevens!P177</f>
        <v>0</v>
      </c>
      <c r="Q12" s="9">
        <f>Harkgegevens!Q177</f>
        <v>0</v>
      </c>
      <c r="R12" s="10">
        <f t="shared" si="0"/>
        <v>0</v>
      </c>
    </row>
    <row r="13" spans="1:18" x14ac:dyDescent="0.25">
      <c r="A13" s="1"/>
      <c r="B13" s="1"/>
      <c r="C13" s="23"/>
      <c r="D13" s="21">
        <f>Harkgegevens!D178</f>
        <v>0</v>
      </c>
      <c r="E13" s="19">
        <f>Harkgegevens!E178</f>
        <v>0</v>
      </c>
      <c r="F13" s="9">
        <f>Harkgegevens!F178</f>
        <v>0</v>
      </c>
      <c r="G13" s="9">
        <f>Harkgegevens!G178</f>
        <v>0</v>
      </c>
      <c r="H13" s="9">
        <f>Harkgegevens!H178</f>
        <v>0</v>
      </c>
      <c r="I13" s="9">
        <f>Harkgegevens!I178</f>
        <v>0</v>
      </c>
      <c r="J13" s="9">
        <f>Harkgegevens!J178</f>
        <v>0</v>
      </c>
      <c r="K13" s="9">
        <f>Harkgegevens!K178</f>
        <v>0</v>
      </c>
      <c r="L13" s="9">
        <f>Harkgegevens!L178</f>
        <v>0</v>
      </c>
      <c r="M13" s="9">
        <f>Harkgegevens!M178</f>
        <v>0</v>
      </c>
      <c r="N13" s="9">
        <f>Harkgegevens!N178</f>
        <v>0</v>
      </c>
      <c r="O13" s="9">
        <f>Harkgegevens!O178</f>
        <v>0</v>
      </c>
      <c r="P13" s="9">
        <f>Harkgegevens!P178</f>
        <v>0</v>
      </c>
      <c r="Q13" s="9">
        <f>Harkgegevens!Q178</f>
        <v>0</v>
      </c>
      <c r="R13" s="10">
        <f t="shared" si="0"/>
        <v>0</v>
      </c>
    </row>
    <row r="14" spans="1:18" ht="15.75" thickBot="1" x14ac:dyDescent="0.3">
      <c r="A14" s="1"/>
      <c r="B14" s="1"/>
      <c r="C14" s="35" t="s">
        <v>97</v>
      </c>
      <c r="D14" s="1">
        <f t="shared" ref="D14:R14" si="1">SUM(D5:D13)</f>
        <v>0</v>
      </c>
      <c r="E14" s="1">
        <f t="shared" si="1"/>
        <v>0</v>
      </c>
      <c r="F14" s="1">
        <f t="shared" si="1"/>
        <v>1</v>
      </c>
      <c r="G14" s="1">
        <f t="shared" si="1"/>
        <v>0</v>
      </c>
      <c r="H14" s="1">
        <f t="shared" si="1"/>
        <v>86</v>
      </c>
      <c r="I14" s="1">
        <f t="shared" si="1"/>
        <v>10</v>
      </c>
      <c r="J14" s="1">
        <f t="shared" si="1"/>
        <v>92</v>
      </c>
      <c r="K14" s="1">
        <f t="shared" si="1"/>
        <v>0</v>
      </c>
      <c r="L14" s="1">
        <f t="shared" si="1"/>
        <v>300</v>
      </c>
      <c r="M14" s="1">
        <f t="shared" si="1"/>
        <v>0</v>
      </c>
      <c r="N14" s="1">
        <f t="shared" si="1"/>
        <v>0</v>
      </c>
      <c r="O14" s="1">
        <f t="shared" si="1"/>
        <v>190</v>
      </c>
      <c r="P14" s="1">
        <f t="shared" si="1"/>
        <v>0</v>
      </c>
      <c r="Q14" s="1">
        <f t="shared" si="1"/>
        <v>1258</v>
      </c>
      <c r="R14" s="12">
        <f t="shared" si="1"/>
        <v>1937</v>
      </c>
    </row>
    <row r="15" spans="1:18" ht="15.75" thickTop="1" x14ac:dyDescent="0.25">
      <c r="C15" s="34" t="s">
        <v>96</v>
      </c>
      <c r="D15">
        <f t="shared" ref="D15:Q15" si="2">COUNTIF(D5:D12,"&gt;0")</f>
        <v>0</v>
      </c>
      <c r="E15">
        <f t="shared" si="2"/>
        <v>0</v>
      </c>
      <c r="F15">
        <f t="shared" si="2"/>
        <v>1</v>
      </c>
      <c r="G15">
        <f t="shared" si="2"/>
        <v>0</v>
      </c>
      <c r="H15">
        <f t="shared" si="2"/>
        <v>2</v>
      </c>
      <c r="I15">
        <f t="shared" si="2"/>
        <v>1</v>
      </c>
      <c r="J15">
        <f t="shared" si="2"/>
        <v>2</v>
      </c>
      <c r="K15">
        <f t="shared" si="2"/>
        <v>0</v>
      </c>
      <c r="L15">
        <f t="shared" si="2"/>
        <v>1</v>
      </c>
      <c r="M15">
        <f t="shared" si="2"/>
        <v>0</v>
      </c>
      <c r="N15">
        <f t="shared" si="2"/>
        <v>0</v>
      </c>
      <c r="O15">
        <f t="shared" si="2"/>
        <v>1</v>
      </c>
      <c r="P15">
        <f t="shared" si="2"/>
        <v>0</v>
      </c>
      <c r="Q15">
        <f t="shared" si="2"/>
        <v>1</v>
      </c>
      <c r="R15" s="36">
        <f>AVERAGE(D15:Q15)</f>
        <v>0.6428571428571429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showZeros="0" zoomScale="53" zoomScaleNormal="53" workbookViewId="0">
      <selection activeCell="I46" sqref="I46"/>
    </sheetView>
  </sheetViews>
  <sheetFormatPr defaultRowHeight="15" x14ac:dyDescent="0.25"/>
  <cols>
    <col min="2" max="2" width="27.5703125" bestFit="1" customWidth="1"/>
    <col min="3" max="3" width="30.85546875" customWidth="1"/>
    <col min="4" max="17" width="26.85546875" customWidth="1"/>
  </cols>
  <sheetData>
    <row r="1" spans="1:18" ht="22.5" x14ac:dyDescent="0.3">
      <c r="A1" s="1"/>
      <c r="B1" s="4" t="s">
        <v>1</v>
      </c>
      <c r="C1" s="2"/>
      <c r="D1" s="3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25">
      <c r="A2" s="1"/>
      <c r="B2" s="1"/>
      <c r="C2" s="40" t="s">
        <v>100</v>
      </c>
      <c r="D2" s="37" t="s">
        <v>101</v>
      </c>
      <c r="E2" s="37" t="s">
        <v>102</v>
      </c>
      <c r="F2" s="37" t="s">
        <v>103</v>
      </c>
      <c r="G2" s="31" t="s">
        <v>40</v>
      </c>
      <c r="H2" s="31" t="s">
        <v>42</v>
      </c>
      <c r="I2" s="31" t="s">
        <v>43</v>
      </c>
      <c r="J2" s="31" t="s">
        <v>44</v>
      </c>
      <c r="K2" s="31" t="s">
        <v>45</v>
      </c>
      <c r="L2" s="31" t="s">
        <v>46</v>
      </c>
      <c r="M2" s="31" t="s">
        <v>47</v>
      </c>
      <c r="N2" s="31" t="s">
        <v>48</v>
      </c>
      <c r="O2" s="31" t="s">
        <v>46</v>
      </c>
      <c r="P2" s="31" t="s">
        <v>47</v>
      </c>
      <c r="Q2" s="31" t="s">
        <v>48</v>
      </c>
      <c r="R2" s="1"/>
    </row>
    <row r="3" spans="1:18" ht="78" thickBot="1" x14ac:dyDescent="0.35">
      <c r="A3" s="1"/>
      <c r="B3" s="5" t="s">
        <v>2</v>
      </c>
      <c r="C3" s="6" t="s">
        <v>3</v>
      </c>
      <c r="D3" s="39" t="s">
        <v>99</v>
      </c>
      <c r="E3" s="39" t="s">
        <v>99</v>
      </c>
      <c r="F3" s="39" t="s">
        <v>99</v>
      </c>
      <c r="G3" s="39" t="s">
        <v>99</v>
      </c>
      <c r="H3" s="39" t="s">
        <v>99</v>
      </c>
      <c r="I3" s="39" t="s">
        <v>99</v>
      </c>
      <c r="J3" s="39" t="s">
        <v>99</v>
      </c>
      <c r="K3" s="39" t="s">
        <v>99</v>
      </c>
      <c r="L3" s="39" t="s">
        <v>99</v>
      </c>
      <c r="M3" s="39" t="s">
        <v>99</v>
      </c>
      <c r="N3" s="39" t="s">
        <v>99</v>
      </c>
      <c r="O3" s="39" t="s">
        <v>99</v>
      </c>
      <c r="P3" s="39" t="s">
        <v>99</v>
      </c>
      <c r="Q3" s="39" t="s">
        <v>99</v>
      </c>
      <c r="R3" s="8" t="s">
        <v>10</v>
      </c>
    </row>
    <row r="4" spans="1:18" ht="16.5" thickTop="1" thickBot="1" x14ac:dyDescent="0.3">
      <c r="A4" s="13" t="s">
        <v>63</v>
      </c>
      <c r="B4" s="1"/>
      <c r="C4" s="22"/>
      <c r="D4" s="3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5">
      <c r="A5" s="1"/>
      <c r="B5" s="1" t="s">
        <v>26</v>
      </c>
      <c r="C5" s="23" t="s">
        <v>27</v>
      </c>
      <c r="D5" s="21">
        <f>Harkgegevens!D185</f>
        <v>0</v>
      </c>
      <c r="E5" s="19">
        <f>Harkgegevens!E185</f>
        <v>0</v>
      </c>
      <c r="F5" s="9">
        <f>Harkgegevens!F185</f>
        <v>0</v>
      </c>
      <c r="G5" s="9">
        <f>Harkgegevens!G185</f>
        <v>0</v>
      </c>
      <c r="H5" s="9">
        <f>Harkgegevens!H185</f>
        <v>0</v>
      </c>
      <c r="I5" s="9">
        <f>Harkgegevens!I185</f>
        <v>0</v>
      </c>
      <c r="J5" s="9">
        <f>Harkgegevens!J185</f>
        <v>0</v>
      </c>
      <c r="K5" s="9">
        <f>Harkgegevens!K185</f>
        <v>0</v>
      </c>
      <c r="L5" s="9">
        <f>Harkgegevens!L185</f>
        <v>15</v>
      </c>
      <c r="M5" s="9">
        <f>Harkgegevens!M185</f>
        <v>0</v>
      </c>
      <c r="N5" s="9">
        <f>Harkgegevens!N185</f>
        <v>0</v>
      </c>
      <c r="O5" s="9">
        <f>Harkgegevens!O185</f>
        <v>0</v>
      </c>
      <c r="P5" s="9">
        <f>Harkgegevens!P185</f>
        <v>0</v>
      </c>
      <c r="Q5" s="9">
        <f>Harkgegevens!Q185</f>
        <v>0</v>
      </c>
      <c r="R5" s="10">
        <f>SUM(D5:Q5)</f>
        <v>15</v>
      </c>
    </row>
    <row r="6" spans="1:18" x14ac:dyDescent="0.25">
      <c r="A6" s="1"/>
      <c r="B6" s="18" t="s">
        <v>15</v>
      </c>
      <c r="C6" s="24" t="s">
        <v>22</v>
      </c>
      <c r="D6" s="21">
        <f>Harkgegevens!D186</f>
        <v>0</v>
      </c>
      <c r="E6" s="19">
        <f>Harkgegevens!E186</f>
        <v>0</v>
      </c>
      <c r="F6" s="9">
        <f>Harkgegevens!F186</f>
        <v>0</v>
      </c>
      <c r="G6" s="9">
        <f>Harkgegevens!G186</f>
        <v>0</v>
      </c>
      <c r="H6" s="9">
        <f>Harkgegevens!H186</f>
        <v>0</v>
      </c>
      <c r="I6" s="9">
        <f>Harkgegevens!I186</f>
        <v>0</v>
      </c>
      <c r="J6" s="9">
        <f>Harkgegevens!J186</f>
        <v>0</v>
      </c>
      <c r="K6" s="9">
        <f>Harkgegevens!K186</f>
        <v>0</v>
      </c>
      <c r="L6" s="9">
        <f>Harkgegevens!L186</f>
        <v>0</v>
      </c>
      <c r="M6" s="9">
        <f>Harkgegevens!M186</f>
        <v>0</v>
      </c>
      <c r="N6" s="9">
        <f>Harkgegevens!N186</f>
        <v>0</v>
      </c>
      <c r="O6" s="9">
        <f>Harkgegevens!O186</f>
        <v>0</v>
      </c>
      <c r="P6" s="9">
        <f>Harkgegevens!P186</f>
        <v>0</v>
      </c>
      <c r="Q6" s="9">
        <f>Harkgegevens!Q186</f>
        <v>0</v>
      </c>
      <c r="R6" s="10">
        <f t="shared" ref="R6:R13" si="0">SUM(D6:Q6)</f>
        <v>0</v>
      </c>
    </row>
    <row r="7" spans="1:18" x14ac:dyDescent="0.25">
      <c r="A7" s="1"/>
      <c r="B7" s="1" t="s">
        <v>104</v>
      </c>
      <c r="C7" s="23" t="s">
        <v>18</v>
      </c>
      <c r="D7" s="21">
        <f>Harkgegevens!D187</f>
        <v>0</v>
      </c>
      <c r="E7" s="19">
        <f>Harkgegevens!E187</f>
        <v>0</v>
      </c>
      <c r="F7" s="9">
        <f>Harkgegevens!F187</f>
        <v>0</v>
      </c>
      <c r="G7" s="9">
        <f>Harkgegevens!G187</f>
        <v>0</v>
      </c>
      <c r="H7" s="9">
        <f>Harkgegevens!H187</f>
        <v>0</v>
      </c>
      <c r="I7" s="9">
        <f>Harkgegevens!I187</f>
        <v>0</v>
      </c>
      <c r="J7" s="9">
        <f>Harkgegevens!J187</f>
        <v>0</v>
      </c>
      <c r="K7" s="9">
        <f>Harkgegevens!K187</f>
        <v>0</v>
      </c>
      <c r="L7" s="9">
        <f>Harkgegevens!L187</f>
        <v>0</v>
      </c>
      <c r="M7" s="9">
        <f>Harkgegevens!M187</f>
        <v>0</v>
      </c>
      <c r="N7" s="9">
        <f>Harkgegevens!N187</f>
        <v>0</v>
      </c>
      <c r="O7" s="9">
        <f>Harkgegevens!O187</f>
        <v>0</v>
      </c>
      <c r="P7" s="9">
        <f>Harkgegevens!P187</f>
        <v>0</v>
      </c>
      <c r="Q7" s="9">
        <f>Harkgegevens!Q187</f>
        <v>0</v>
      </c>
      <c r="R7" s="10">
        <f t="shared" si="0"/>
        <v>0</v>
      </c>
    </row>
    <row r="8" spans="1:18" x14ac:dyDescent="0.25">
      <c r="A8" s="1"/>
      <c r="B8" s="3" t="s">
        <v>6</v>
      </c>
      <c r="C8" s="23" t="s">
        <v>29</v>
      </c>
      <c r="D8" s="21">
        <f>Harkgegevens!D188</f>
        <v>0</v>
      </c>
      <c r="E8" s="19">
        <f>Harkgegevens!E188</f>
        <v>0</v>
      </c>
      <c r="F8" s="9">
        <f>Harkgegevens!F188</f>
        <v>0</v>
      </c>
      <c r="G8" s="9">
        <f>Harkgegevens!G188</f>
        <v>0</v>
      </c>
      <c r="H8" s="9">
        <f>Harkgegevens!H188</f>
        <v>0</v>
      </c>
      <c r="I8" s="9">
        <f>Harkgegevens!I188</f>
        <v>0</v>
      </c>
      <c r="J8" s="9">
        <f>Harkgegevens!J188</f>
        <v>0</v>
      </c>
      <c r="K8" s="9">
        <f>Harkgegevens!K188</f>
        <v>0</v>
      </c>
      <c r="L8" s="9">
        <f>Harkgegevens!L188</f>
        <v>0</v>
      </c>
      <c r="M8" s="9">
        <f>Harkgegevens!M188</f>
        <v>0</v>
      </c>
      <c r="N8" s="9">
        <f>Harkgegevens!N188</f>
        <v>0</v>
      </c>
      <c r="O8" s="9">
        <f>Harkgegevens!O188</f>
        <v>0</v>
      </c>
      <c r="P8" s="9">
        <f>Harkgegevens!P188</f>
        <v>0</v>
      </c>
      <c r="Q8" s="9">
        <f>Harkgegevens!Q188</f>
        <v>0</v>
      </c>
      <c r="R8" s="10">
        <f t="shared" si="0"/>
        <v>0</v>
      </c>
    </row>
    <row r="9" spans="1:18" x14ac:dyDescent="0.25">
      <c r="A9" s="1"/>
      <c r="B9" s="18" t="s">
        <v>16</v>
      </c>
      <c r="C9" s="24" t="s">
        <v>20</v>
      </c>
      <c r="D9" s="21">
        <f>Harkgegevens!D189</f>
        <v>0</v>
      </c>
      <c r="E9" s="19">
        <f>Harkgegevens!E189</f>
        <v>0</v>
      </c>
      <c r="F9" s="9">
        <f>Harkgegevens!F189</f>
        <v>0</v>
      </c>
      <c r="G9" s="9">
        <f>Harkgegevens!G189</f>
        <v>0</v>
      </c>
      <c r="H9" s="9">
        <f>Harkgegevens!H189</f>
        <v>0</v>
      </c>
      <c r="I9" s="9">
        <f>Harkgegevens!I189</f>
        <v>0</v>
      </c>
      <c r="J9" s="9">
        <f>Harkgegevens!J189</f>
        <v>0</v>
      </c>
      <c r="K9" s="9">
        <f>Harkgegevens!K189</f>
        <v>0</v>
      </c>
      <c r="L9" s="9">
        <f>Harkgegevens!L189</f>
        <v>0</v>
      </c>
      <c r="M9" s="9">
        <f>Harkgegevens!M189</f>
        <v>0</v>
      </c>
      <c r="N9" s="9">
        <f>Harkgegevens!N189</f>
        <v>0</v>
      </c>
      <c r="O9" s="9">
        <f>Harkgegevens!O189</f>
        <v>0</v>
      </c>
      <c r="P9" s="9">
        <f>Harkgegevens!P189</f>
        <v>0</v>
      </c>
      <c r="Q9" s="9">
        <f>Harkgegevens!Q189</f>
        <v>0</v>
      </c>
      <c r="R9" s="10">
        <f t="shared" si="0"/>
        <v>0</v>
      </c>
    </row>
    <row r="10" spans="1:18" x14ac:dyDescent="0.25">
      <c r="A10" s="1"/>
      <c r="B10" s="3" t="s">
        <v>8</v>
      </c>
      <c r="C10" s="24" t="s">
        <v>12</v>
      </c>
      <c r="D10" s="21">
        <f>Harkgegevens!D190</f>
        <v>0</v>
      </c>
      <c r="E10" s="19">
        <f>Harkgegevens!E190</f>
        <v>0</v>
      </c>
      <c r="F10" s="9">
        <f>Harkgegevens!F190</f>
        <v>0</v>
      </c>
      <c r="G10" s="9">
        <f>Harkgegevens!G190</f>
        <v>0</v>
      </c>
      <c r="H10" s="9">
        <f>Harkgegevens!H190</f>
        <v>0</v>
      </c>
      <c r="I10" s="9">
        <f>Harkgegevens!I190</f>
        <v>0</v>
      </c>
      <c r="J10" s="9">
        <f>Harkgegevens!J190</f>
        <v>0</v>
      </c>
      <c r="K10" s="9">
        <f>Harkgegevens!K190</f>
        <v>0</v>
      </c>
      <c r="L10" s="9">
        <f>Harkgegevens!L190</f>
        <v>0</v>
      </c>
      <c r="M10" s="9">
        <f>Harkgegevens!M190</f>
        <v>0</v>
      </c>
      <c r="N10" s="9">
        <f>Harkgegevens!N190</f>
        <v>0</v>
      </c>
      <c r="O10" s="9">
        <f>Harkgegevens!O190</f>
        <v>0</v>
      </c>
      <c r="P10" s="9">
        <f>Harkgegevens!P190</f>
        <v>0</v>
      </c>
      <c r="Q10" s="9">
        <f>Harkgegevens!Q190</f>
        <v>0</v>
      </c>
      <c r="R10" s="10">
        <f t="shared" si="0"/>
        <v>0</v>
      </c>
    </row>
    <row r="11" spans="1:18" x14ac:dyDescent="0.25">
      <c r="A11" s="16"/>
      <c r="B11" s="1" t="s">
        <v>5</v>
      </c>
      <c r="C11" s="24" t="s">
        <v>13</v>
      </c>
      <c r="D11" s="21">
        <f>Harkgegevens!D191</f>
        <v>0</v>
      </c>
      <c r="E11" s="19">
        <f>Harkgegevens!E191</f>
        <v>0</v>
      </c>
      <c r="F11" s="9">
        <f>Harkgegevens!F191</f>
        <v>0</v>
      </c>
      <c r="G11" s="9">
        <f>Harkgegevens!G191</f>
        <v>0</v>
      </c>
      <c r="H11" s="9">
        <f>Harkgegevens!H191</f>
        <v>15</v>
      </c>
      <c r="I11" s="9">
        <f>Harkgegevens!I191</f>
        <v>20</v>
      </c>
      <c r="J11" s="9">
        <f>Harkgegevens!J191</f>
        <v>160</v>
      </c>
      <c r="K11" s="9">
        <f>Harkgegevens!K191</f>
        <v>0</v>
      </c>
      <c r="L11" s="9">
        <f>Harkgegevens!L191</f>
        <v>200</v>
      </c>
      <c r="M11" s="9">
        <f>Harkgegevens!M191</f>
        <v>0</v>
      </c>
      <c r="N11" s="9">
        <f>Harkgegevens!N191</f>
        <v>0</v>
      </c>
      <c r="O11" s="9">
        <f>Harkgegevens!O191</f>
        <v>240</v>
      </c>
      <c r="P11" s="9">
        <f>Harkgegevens!P191</f>
        <v>0</v>
      </c>
      <c r="Q11" s="9">
        <f>Harkgegevens!Q191</f>
        <v>1580</v>
      </c>
      <c r="R11" s="10">
        <f t="shared" si="0"/>
        <v>2215</v>
      </c>
    </row>
    <row r="12" spans="1:18" x14ac:dyDescent="0.25">
      <c r="A12" s="1"/>
      <c r="B12" s="1" t="s">
        <v>36</v>
      </c>
      <c r="C12" s="23" t="s">
        <v>36</v>
      </c>
      <c r="D12" s="21">
        <f>Harkgegevens!D192</f>
        <v>0</v>
      </c>
      <c r="E12" s="19">
        <f>Harkgegevens!E192</f>
        <v>0</v>
      </c>
      <c r="F12" s="9">
        <f>Harkgegevens!F192</f>
        <v>0</v>
      </c>
      <c r="G12" s="9">
        <f>Harkgegevens!G192</f>
        <v>0</v>
      </c>
      <c r="H12" s="9">
        <f>Harkgegevens!H192</f>
        <v>0</v>
      </c>
      <c r="I12" s="9">
        <f>Harkgegevens!I192</f>
        <v>0</v>
      </c>
      <c r="J12" s="9">
        <f>Harkgegevens!J192</f>
        <v>0</v>
      </c>
      <c r="K12" s="9">
        <f>Harkgegevens!K192</f>
        <v>0</v>
      </c>
      <c r="L12" s="9">
        <f>Harkgegevens!L192</f>
        <v>0</v>
      </c>
      <c r="M12" s="9">
        <f>Harkgegevens!M192</f>
        <v>0</v>
      </c>
      <c r="N12" s="9">
        <f>Harkgegevens!N192</f>
        <v>0</v>
      </c>
      <c r="O12" s="9">
        <f>Harkgegevens!O192</f>
        <v>0</v>
      </c>
      <c r="P12" s="9">
        <f>Harkgegevens!P192</f>
        <v>0</v>
      </c>
      <c r="Q12" s="9">
        <f>Harkgegevens!Q192</f>
        <v>0</v>
      </c>
      <c r="R12" s="10">
        <f t="shared" si="0"/>
        <v>0</v>
      </c>
    </row>
    <row r="13" spans="1:18" x14ac:dyDescent="0.25">
      <c r="A13" s="1"/>
      <c r="B13" s="1"/>
      <c r="C13" s="23"/>
      <c r="D13" s="21">
        <f>Harkgegevens!D193</f>
        <v>0</v>
      </c>
      <c r="E13" s="19">
        <f>Harkgegevens!E193</f>
        <v>0</v>
      </c>
      <c r="F13" s="9">
        <f>Harkgegevens!F193</f>
        <v>0</v>
      </c>
      <c r="G13" s="9">
        <f>Harkgegevens!G193</f>
        <v>0</v>
      </c>
      <c r="H13" s="9">
        <f>Harkgegevens!H193</f>
        <v>0</v>
      </c>
      <c r="I13" s="9">
        <f>Harkgegevens!I193</f>
        <v>0</v>
      </c>
      <c r="J13" s="9">
        <f>Harkgegevens!J193</f>
        <v>0</v>
      </c>
      <c r="K13" s="9">
        <f>Harkgegevens!K193</f>
        <v>0</v>
      </c>
      <c r="L13" s="9">
        <f>Harkgegevens!L193</f>
        <v>0</v>
      </c>
      <c r="M13" s="9">
        <f>Harkgegevens!M193</f>
        <v>0</v>
      </c>
      <c r="N13" s="9">
        <f>Harkgegevens!N193</f>
        <v>0</v>
      </c>
      <c r="O13" s="9">
        <f>Harkgegevens!O193</f>
        <v>0</v>
      </c>
      <c r="P13" s="9">
        <f>Harkgegevens!P193</f>
        <v>0</v>
      </c>
      <c r="Q13" s="9">
        <f>Harkgegevens!Q193</f>
        <v>0</v>
      </c>
      <c r="R13" s="10">
        <f t="shared" si="0"/>
        <v>0</v>
      </c>
    </row>
    <row r="14" spans="1:18" ht="15.75" thickBot="1" x14ac:dyDescent="0.3">
      <c r="A14" s="1"/>
      <c r="B14" s="1"/>
      <c r="C14" s="35" t="s">
        <v>97</v>
      </c>
      <c r="D14" s="1">
        <f t="shared" ref="D14:R14" si="1">SUM(D5:D13)</f>
        <v>0</v>
      </c>
      <c r="E14" s="1">
        <f t="shared" si="1"/>
        <v>0</v>
      </c>
      <c r="F14" s="1">
        <f t="shared" si="1"/>
        <v>0</v>
      </c>
      <c r="G14" s="1">
        <f t="shared" si="1"/>
        <v>0</v>
      </c>
      <c r="H14" s="1">
        <f t="shared" si="1"/>
        <v>15</v>
      </c>
      <c r="I14" s="1">
        <f t="shared" si="1"/>
        <v>20</v>
      </c>
      <c r="J14" s="1">
        <f t="shared" si="1"/>
        <v>160</v>
      </c>
      <c r="K14" s="1">
        <f t="shared" si="1"/>
        <v>0</v>
      </c>
      <c r="L14" s="1">
        <f t="shared" si="1"/>
        <v>215</v>
      </c>
      <c r="M14" s="1">
        <f t="shared" si="1"/>
        <v>0</v>
      </c>
      <c r="N14" s="1">
        <f t="shared" si="1"/>
        <v>0</v>
      </c>
      <c r="O14" s="1">
        <f t="shared" si="1"/>
        <v>240</v>
      </c>
      <c r="P14" s="1">
        <f t="shared" si="1"/>
        <v>0</v>
      </c>
      <c r="Q14" s="1">
        <f t="shared" si="1"/>
        <v>1580</v>
      </c>
      <c r="R14" s="12">
        <f t="shared" si="1"/>
        <v>2230</v>
      </c>
    </row>
    <row r="15" spans="1:18" ht="15.75" thickTop="1" x14ac:dyDescent="0.25">
      <c r="C15" s="34" t="s">
        <v>96</v>
      </c>
      <c r="D15">
        <f t="shared" ref="D15:Q15" si="2">COUNTIF(D5:D12,"&gt;0")</f>
        <v>0</v>
      </c>
      <c r="E15">
        <f t="shared" si="2"/>
        <v>0</v>
      </c>
      <c r="F15">
        <f t="shared" si="2"/>
        <v>0</v>
      </c>
      <c r="G15">
        <f t="shared" si="2"/>
        <v>0</v>
      </c>
      <c r="H15">
        <f t="shared" si="2"/>
        <v>1</v>
      </c>
      <c r="I15">
        <f t="shared" si="2"/>
        <v>1</v>
      </c>
      <c r="J15">
        <f t="shared" si="2"/>
        <v>1</v>
      </c>
      <c r="K15">
        <f t="shared" si="2"/>
        <v>0</v>
      </c>
      <c r="L15">
        <f t="shared" si="2"/>
        <v>2</v>
      </c>
      <c r="M15">
        <f t="shared" si="2"/>
        <v>0</v>
      </c>
      <c r="N15">
        <f t="shared" si="2"/>
        <v>0</v>
      </c>
      <c r="O15">
        <f t="shared" si="2"/>
        <v>1</v>
      </c>
      <c r="P15">
        <f t="shared" si="2"/>
        <v>0</v>
      </c>
      <c r="Q15">
        <f t="shared" si="2"/>
        <v>1</v>
      </c>
      <c r="R15" s="36">
        <f>AVERAGE(D15:Q15)</f>
        <v>0.5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showZeros="0" zoomScale="53" zoomScaleNormal="53" workbookViewId="0">
      <selection activeCell="I46" sqref="I46"/>
    </sheetView>
  </sheetViews>
  <sheetFormatPr defaultRowHeight="15" x14ac:dyDescent="0.25"/>
  <cols>
    <col min="2" max="2" width="27.5703125" bestFit="1" customWidth="1"/>
    <col min="3" max="3" width="30.85546875" customWidth="1"/>
    <col min="4" max="17" width="26.85546875" customWidth="1"/>
  </cols>
  <sheetData>
    <row r="1" spans="1:18" ht="22.5" x14ac:dyDescent="0.3">
      <c r="A1" s="1"/>
      <c r="B1" s="4" t="s">
        <v>1</v>
      </c>
      <c r="C1" s="2"/>
      <c r="D1" s="3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25">
      <c r="A2" s="1"/>
      <c r="B2" s="1"/>
      <c r="C2" s="40" t="s">
        <v>100</v>
      </c>
      <c r="D2" s="37" t="s">
        <v>101</v>
      </c>
      <c r="E2" s="37" t="s">
        <v>102</v>
      </c>
      <c r="F2" s="37" t="s">
        <v>103</v>
      </c>
      <c r="G2" s="31" t="s">
        <v>40</v>
      </c>
      <c r="H2" s="31" t="s">
        <v>42</v>
      </c>
      <c r="I2" s="31" t="s">
        <v>43</v>
      </c>
      <c r="J2" s="31" t="s">
        <v>44</v>
      </c>
      <c r="K2" s="31" t="s">
        <v>45</v>
      </c>
      <c r="L2" s="31" t="s">
        <v>46</v>
      </c>
      <c r="M2" s="31" t="s">
        <v>47</v>
      </c>
      <c r="N2" s="31" t="s">
        <v>48</v>
      </c>
      <c r="O2" s="31" t="s">
        <v>46</v>
      </c>
      <c r="P2" s="31" t="s">
        <v>47</v>
      </c>
      <c r="Q2" s="31" t="s">
        <v>48</v>
      </c>
      <c r="R2" s="1"/>
    </row>
    <row r="3" spans="1:18" ht="78" thickBot="1" x14ac:dyDescent="0.35">
      <c r="A3" s="1"/>
      <c r="B3" s="5" t="s">
        <v>2</v>
      </c>
      <c r="C3" s="6" t="s">
        <v>3</v>
      </c>
      <c r="D3" s="39" t="s">
        <v>99</v>
      </c>
      <c r="E3" s="39" t="s">
        <v>99</v>
      </c>
      <c r="F3" s="39" t="s">
        <v>99</v>
      </c>
      <c r="G3" s="39" t="s">
        <v>99</v>
      </c>
      <c r="H3" s="39" t="s">
        <v>99</v>
      </c>
      <c r="I3" s="39" t="s">
        <v>99</v>
      </c>
      <c r="J3" s="39" t="s">
        <v>99</v>
      </c>
      <c r="K3" s="39" t="s">
        <v>99</v>
      </c>
      <c r="L3" s="39" t="s">
        <v>99</v>
      </c>
      <c r="M3" s="39" t="s">
        <v>99</v>
      </c>
      <c r="N3" s="39" t="s">
        <v>99</v>
      </c>
      <c r="O3" s="39" t="s">
        <v>99</v>
      </c>
      <c r="P3" s="39" t="s">
        <v>99</v>
      </c>
      <c r="Q3" s="39" t="s">
        <v>99</v>
      </c>
      <c r="R3" s="8" t="s">
        <v>10</v>
      </c>
    </row>
    <row r="4" spans="1:18" ht="16.5" thickTop="1" thickBot="1" x14ac:dyDescent="0.3">
      <c r="A4" s="13" t="s">
        <v>64</v>
      </c>
      <c r="B4" s="1"/>
      <c r="C4" s="22"/>
      <c r="D4" s="3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5">
      <c r="A5" s="1"/>
      <c r="B5" s="1" t="s">
        <v>26</v>
      </c>
      <c r="C5" s="23" t="s">
        <v>27</v>
      </c>
      <c r="D5" s="21">
        <f>Harkgegevens!D200</f>
        <v>0</v>
      </c>
      <c r="E5" s="19">
        <f>Harkgegevens!E200</f>
        <v>0</v>
      </c>
      <c r="F5" s="9">
        <f>Harkgegevens!F200</f>
        <v>0</v>
      </c>
      <c r="G5" s="9">
        <f>Harkgegevens!G200</f>
        <v>0</v>
      </c>
      <c r="H5" s="9">
        <f>Harkgegevens!H200</f>
        <v>40</v>
      </c>
      <c r="I5" s="9">
        <f>Harkgegevens!I200</f>
        <v>50</v>
      </c>
      <c r="J5" s="9">
        <f>Harkgegevens!J200</f>
        <v>5</v>
      </c>
      <c r="K5" s="9">
        <f>Harkgegevens!K200</f>
        <v>0</v>
      </c>
      <c r="L5" s="9">
        <f>Harkgegevens!L200</f>
        <v>30</v>
      </c>
      <c r="M5" s="9">
        <f>Harkgegevens!M200</f>
        <v>0</v>
      </c>
      <c r="N5" s="9">
        <f>Harkgegevens!N200</f>
        <v>0</v>
      </c>
      <c r="O5" s="9">
        <f>Harkgegevens!O200</f>
        <v>0</v>
      </c>
      <c r="P5" s="9">
        <f>Harkgegevens!P200</f>
        <v>0</v>
      </c>
      <c r="Q5" s="9">
        <f>Harkgegevens!Q200</f>
        <v>0</v>
      </c>
      <c r="R5" s="10">
        <f>SUM(D5:Q5)</f>
        <v>125</v>
      </c>
    </row>
    <row r="6" spans="1:18" x14ac:dyDescent="0.25">
      <c r="A6" s="1"/>
      <c r="B6" s="18" t="s">
        <v>15</v>
      </c>
      <c r="C6" s="24" t="s">
        <v>22</v>
      </c>
      <c r="D6" s="21">
        <f>Harkgegevens!D201</f>
        <v>0</v>
      </c>
      <c r="E6" s="19">
        <f>Harkgegevens!E201</f>
        <v>0</v>
      </c>
      <c r="F6" s="9">
        <f>Harkgegevens!F201</f>
        <v>0</v>
      </c>
      <c r="G6" s="9">
        <f>Harkgegevens!G201</f>
        <v>0</v>
      </c>
      <c r="H6" s="9">
        <f>Harkgegevens!H201</f>
        <v>0</v>
      </c>
      <c r="I6" s="9">
        <f>Harkgegevens!I201</f>
        <v>0</v>
      </c>
      <c r="J6" s="9">
        <f>Harkgegevens!J201</f>
        <v>0</v>
      </c>
      <c r="K6" s="9">
        <f>Harkgegevens!K201</f>
        <v>0</v>
      </c>
      <c r="L6" s="9">
        <f>Harkgegevens!L201</f>
        <v>0</v>
      </c>
      <c r="M6" s="9">
        <f>Harkgegevens!M201</f>
        <v>0</v>
      </c>
      <c r="N6" s="9">
        <f>Harkgegevens!N201</f>
        <v>0</v>
      </c>
      <c r="O6" s="9">
        <f>Harkgegevens!O201</f>
        <v>5</v>
      </c>
      <c r="P6" s="9">
        <f>Harkgegevens!P201</f>
        <v>0</v>
      </c>
      <c r="Q6" s="9">
        <f>Harkgegevens!Q201</f>
        <v>0</v>
      </c>
      <c r="R6" s="10">
        <f t="shared" ref="R6:R13" si="0">SUM(D6:Q6)</f>
        <v>5</v>
      </c>
    </row>
    <row r="7" spans="1:18" x14ac:dyDescent="0.25">
      <c r="A7" s="1"/>
      <c r="B7" s="1" t="s">
        <v>104</v>
      </c>
      <c r="C7" s="23" t="s">
        <v>18</v>
      </c>
      <c r="D7" s="21">
        <f>Harkgegevens!D202</f>
        <v>0</v>
      </c>
      <c r="E7" s="19">
        <f>Harkgegevens!E202</f>
        <v>0</v>
      </c>
      <c r="F7" s="9">
        <f>Harkgegevens!F202</f>
        <v>0</v>
      </c>
      <c r="G7" s="9">
        <f>Harkgegevens!G202</f>
        <v>0</v>
      </c>
      <c r="H7" s="9">
        <f>Harkgegevens!H202</f>
        <v>0</v>
      </c>
      <c r="I7" s="9">
        <f>Harkgegevens!I202</f>
        <v>0</v>
      </c>
      <c r="J7" s="9">
        <f>Harkgegevens!J202</f>
        <v>0</v>
      </c>
      <c r="K7" s="9">
        <f>Harkgegevens!K202</f>
        <v>0</v>
      </c>
      <c r="L7" s="9">
        <f>Harkgegevens!L202</f>
        <v>0</v>
      </c>
      <c r="M7" s="9">
        <f>Harkgegevens!M202</f>
        <v>0</v>
      </c>
      <c r="N7" s="9">
        <f>Harkgegevens!N202</f>
        <v>0</v>
      </c>
      <c r="O7" s="9">
        <f>Harkgegevens!O202</f>
        <v>0</v>
      </c>
      <c r="P7" s="9">
        <f>Harkgegevens!P202</f>
        <v>0</v>
      </c>
      <c r="Q7" s="9">
        <f>Harkgegevens!Q202</f>
        <v>0</v>
      </c>
      <c r="R7" s="10">
        <f t="shared" si="0"/>
        <v>0</v>
      </c>
    </row>
    <row r="8" spans="1:18" x14ac:dyDescent="0.25">
      <c r="A8" s="1"/>
      <c r="B8" s="3" t="s">
        <v>6</v>
      </c>
      <c r="C8" s="23" t="s">
        <v>29</v>
      </c>
      <c r="D8" s="21">
        <f>Harkgegevens!D203</f>
        <v>0</v>
      </c>
      <c r="E8" s="19">
        <f>Harkgegevens!E203</f>
        <v>0</v>
      </c>
      <c r="F8" s="9">
        <f>Harkgegevens!F203</f>
        <v>0</v>
      </c>
      <c r="G8" s="9">
        <f>Harkgegevens!G203</f>
        <v>0</v>
      </c>
      <c r="H8" s="9">
        <f>Harkgegevens!H203</f>
        <v>0</v>
      </c>
      <c r="I8" s="9">
        <f>Harkgegevens!I203</f>
        <v>0</v>
      </c>
      <c r="J8" s="9">
        <f>Harkgegevens!J203</f>
        <v>0</v>
      </c>
      <c r="K8" s="9">
        <f>Harkgegevens!K203</f>
        <v>0</v>
      </c>
      <c r="L8" s="9">
        <f>Harkgegevens!L203</f>
        <v>0</v>
      </c>
      <c r="M8" s="9">
        <f>Harkgegevens!M203</f>
        <v>0</v>
      </c>
      <c r="N8" s="9">
        <f>Harkgegevens!N203</f>
        <v>0</v>
      </c>
      <c r="O8" s="9">
        <f>Harkgegevens!O203</f>
        <v>0</v>
      </c>
      <c r="P8" s="9">
        <f>Harkgegevens!P203</f>
        <v>0</v>
      </c>
      <c r="Q8" s="9">
        <f>Harkgegevens!Q203</f>
        <v>0</v>
      </c>
      <c r="R8" s="10">
        <f t="shared" si="0"/>
        <v>0</v>
      </c>
    </row>
    <row r="9" spans="1:18" x14ac:dyDescent="0.25">
      <c r="A9" s="1"/>
      <c r="B9" s="18" t="s">
        <v>16</v>
      </c>
      <c r="C9" s="24" t="s">
        <v>20</v>
      </c>
      <c r="D9" s="21">
        <f>Harkgegevens!D204</f>
        <v>0</v>
      </c>
      <c r="E9" s="19">
        <f>Harkgegevens!E204</f>
        <v>0</v>
      </c>
      <c r="F9" s="9">
        <f>Harkgegevens!F204</f>
        <v>0</v>
      </c>
      <c r="G9" s="9">
        <f>Harkgegevens!G204</f>
        <v>0</v>
      </c>
      <c r="H9" s="9">
        <f>Harkgegevens!H204</f>
        <v>0</v>
      </c>
      <c r="I9" s="9">
        <f>Harkgegevens!I204</f>
        <v>0</v>
      </c>
      <c r="J9" s="9">
        <f>Harkgegevens!J204</f>
        <v>0</v>
      </c>
      <c r="K9" s="9">
        <f>Harkgegevens!K204</f>
        <v>0</v>
      </c>
      <c r="L9" s="9">
        <f>Harkgegevens!L204</f>
        <v>0</v>
      </c>
      <c r="M9" s="9">
        <f>Harkgegevens!M204</f>
        <v>0</v>
      </c>
      <c r="N9" s="9">
        <f>Harkgegevens!N204</f>
        <v>0</v>
      </c>
      <c r="O9" s="9">
        <f>Harkgegevens!O204</f>
        <v>40</v>
      </c>
      <c r="P9" s="9">
        <f>Harkgegevens!P204</f>
        <v>0</v>
      </c>
      <c r="Q9" s="9">
        <f>Harkgegevens!Q204</f>
        <v>0</v>
      </c>
      <c r="R9" s="10">
        <f t="shared" si="0"/>
        <v>40</v>
      </c>
    </row>
    <row r="10" spans="1:18" x14ac:dyDescent="0.25">
      <c r="A10" s="1"/>
      <c r="B10" s="3" t="s">
        <v>8</v>
      </c>
      <c r="C10" s="24" t="s">
        <v>12</v>
      </c>
      <c r="D10" s="21">
        <f>Harkgegevens!D205</f>
        <v>0</v>
      </c>
      <c r="E10" s="19">
        <f>Harkgegevens!E205</f>
        <v>0</v>
      </c>
      <c r="F10" s="9">
        <f>Harkgegevens!F205</f>
        <v>0</v>
      </c>
      <c r="G10" s="9">
        <f>Harkgegevens!G205</f>
        <v>0</v>
      </c>
      <c r="H10" s="9">
        <f>Harkgegevens!H205</f>
        <v>0</v>
      </c>
      <c r="I10" s="9">
        <f>Harkgegevens!I205</f>
        <v>0</v>
      </c>
      <c r="J10" s="9">
        <f>Harkgegevens!J205</f>
        <v>0</v>
      </c>
      <c r="K10" s="9">
        <f>Harkgegevens!K205</f>
        <v>0</v>
      </c>
      <c r="L10" s="9">
        <f>Harkgegevens!L205</f>
        <v>0</v>
      </c>
      <c r="M10" s="9">
        <f>Harkgegevens!M205</f>
        <v>0</v>
      </c>
      <c r="N10" s="9">
        <f>Harkgegevens!N205</f>
        <v>0</v>
      </c>
      <c r="O10" s="9">
        <f>Harkgegevens!O205</f>
        <v>0</v>
      </c>
      <c r="P10" s="9">
        <f>Harkgegevens!P205</f>
        <v>0</v>
      </c>
      <c r="Q10" s="9">
        <f>Harkgegevens!Q205</f>
        <v>0</v>
      </c>
      <c r="R10" s="10">
        <f t="shared" si="0"/>
        <v>0</v>
      </c>
    </row>
    <row r="11" spans="1:18" x14ac:dyDescent="0.25">
      <c r="A11" s="16"/>
      <c r="B11" s="1" t="s">
        <v>5</v>
      </c>
      <c r="C11" s="24" t="s">
        <v>13</v>
      </c>
      <c r="D11" s="21">
        <f>Harkgegevens!D206</f>
        <v>0</v>
      </c>
      <c r="E11" s="19">
        <f>Harkgegevens!E206</f>
        <v>0</v>
      </c>
      <c r="F11" s="9">
        <f>Harkgegevens!F206</f>
        <v>0</v>
      </c>
      <c r="G11" s="9">
        <f>Harkgegevens!G206</f>
        <v>0</v>
      </c>
      <c r="H11" s="9">
        <f>Harkgegevens!H206</f>
        <v>0</v>
      </c>
      <c r="I11" s="9">
        <f>Harkgegevens!I206</f>
        <v>0</v>
      </c>
      <c r="J11" s="9">
        <f>Harkgegevens!J206</f>
        <v>35</v>
      </c>
      <c r="K11" s="9">
        <f>Harkgegevens!K206</f>
        <v>0</v>
      </c>
      <c r="L11" s="9">
        <f>Harkgegevens!L206</f>
        <v>60</v>
      </c>
      <c r="M11" s="9">
        <f>Harkgegevens!M206</f>
        <v>0</v>
      </c>
      <c r="N11" s="9">
        <f>Harkgegevens!N206</f>
        <v>0</v>
      </c>
      <c r="O11" s="9">
        <f>Harkgegevens!O206</f>
        <v>220</v>
      </c>
      <c r="P11" s="9">
        <f>Harkgegevens!P206</f>
        <v>0</v>
      </c>
      <c r="Q11" s="9">
        <f>Harkgegevens!Q206</f>
        <v>1650</v>
      </c>
      <c r="R11" s="10">
        <f t="shared" si="0"/>
        <v>1965</v>
      </c>
    </row>
    <row r="12" spans="1:18" x14ac:dyDescent="0.25">
      <c r="A12" s="1"/>
      <c r="B12" s="1" t="s">
        <v>36</v>
      </c>
      <c r="C12" s="23" t="s">
        <v>36</v>
      </c>
      <c r="D12" s="21">
        <f>Harkgegevens!D207</f>
        <v>0</v>
      </c>
      <c r="E12" s="19">
        <f>Harkgegevens!E207</f>
        <v>0</v>
      </c>
      <c r="F12" s="9">
        <f>Harkgegevens!F207</f>
        <v>0</v>
      </c>
      <c r="G12" s="9">
        <f>Harkgegevens!G207</f>
        <v>0</v>
      </c>
      <c r="H12" s="9">
        <f>Harkgegevens!H207</f>
        <v>0</v>
      </c>
      <c r="I12" s="9">
        <f>Harkgegevens!I207</f>
        <v>0</v>
      </c>
      <c r="J12" s="9">
        <f>Harkgegevens!J207</f>
        <v>0</v>
      </c>
      <c r="K12" s="9">
        <f>Harkgegevens!K207</f>
        <v>0</v>
      </c>
      <c r="L12" s="9">
        <f>Harkgegevens!L207</f>
        <v>0</v>
      </c>
      <c r="M12" s="9">
        <f>Harkgegevens!M207</f>
        <v>0</v>
      </c>
      <c r="N12" s="9">
        <f>Harkgegevens!N207</f>
        <v>0</v>
      </c>
      <c r="O12" s="9">
        <f>Harkgegevens!O207</f>
        <v>0</v>
      </c>
      <c r="P12" s="9">
        <f>Harkgegevens!P207</f>
        <v>0</v>
      </c>
      <c r="Q12" s="9">
        <f>Harkgegevens!Q207</f>
        <v>0</v>
      </c>
      <c r="R12" s="10">
        <f t="shared" si="0"/>
        <v>0</v>
      </c>
    </row>
    <row r="13" spans="1:18" x14ac:dyDescent="0.25">
      <c r="A13" s="1"/>
      <c r="B13" s="1"/>
      <c r="C13" s="23"/>
      <c r="D13" s="21">
        <f>Harkgegevens!D208</f>
        <v>0</v>
      </c>
      <c r="E13" s="19">
        <f>Harkgegevens!E208</f>
        <v>0</v>
      </c>
      <c r="F13" s="9">
        <f>Harkgegevens!F208</f>
        <v>0</v>
      </c>
      <c r="G13" s="9">
        <f>Harkgegevens!G208</f>
        <v>0</v>
      </c>
      <c r="H13" s="9">
        <f>Harkgegevens!H208</f>
        <v>0</v>
      </c>
      <c r="I13" s="9">
        <f>Harkgegevens!I208</f>
        <v>0</v>
      </c>
      <c r="J13" s="9">
        <f>Harkgegevens!J208</f>
        <v>0</v>
      </c>
      <c r="K13" s="9">
        <f>Harkgegevens!K208</f>
        <v>0</v>
      </c>
      <c r="L13" s="9">
        <f>Harkgegevens!L208</f>
        <v>0</v>
      </c>
      <c r="M13" s="9">
        <f>Harkgegevens!M208</f>
        <v>0</v>
      </c>
      <c r="N13" s="9">
        <f>Harkgegevens!N208</f>
        <v>0</v>
      </c>
      <c r="O13" s="9">
        <f>Harkgegevens!O208</f>
        <v>0</v>
      </c>
      <c r="P13" s="9">
        <f>Harkgegevens!P208</f>
        <v>0</v>
      </c>
      <c r="Q13" s="9">
        <f>Harkgegevens!Q208</f>
        <v>0</v>
      </c>
      <c r="R13" s="10">
        <f t="shared" si="0"/>
        <v>0</v>
      </c>
    </row>
    <row r="14" spans="1:18" ht="15.75" thickBot="1" x14ac:dyDescent="0.3">
      <c r="A14" s="1"/>
      <c r="B14" s="1"/>
      <c r="C14" s="35" t="s">
        <v>97</v>
      </c>
      <c r="D14" s="1">
        <f t="shared" ref="D14:R14" si="1">SUM(D5:D13)</f>
        <v>0</v>
      </c>
      <c r="E14" s="1">
        <f t="shared" si="1"/>
        <v>0</v>
      </c>
      <c r="F14" s="1">
        <f t="shared" si="1"/>
        <v>0</v>
      </c>
      <c r="G14" s="1">
        <f t="shared" si="1"/>
        <v>0</v>
      </c>
      <c r="H14" s="1">
        <f t="shared" si="1"/>
        <v>40</v>
      </c>
      <c r="I14" s="1">
        <f t="shared" si="1"/>
        <v>50</v>
      </c>
      <c r="J14" s="1">
        <f t="shared" si="1"/>
        <v>40</v>
      </c>
      <c r="K14" s="1">
        <f t="shared" si="1"/>
        <v>0</v>
      </c>
      <c r="L14" s="1">
        <f t="shared" si="1"/>
        <v>90</v>
      </c>
      <c r="M14" s="1">
        <f t="shared" si="1"/>
        <v>0</v>
      </c>
      <c r="N14" s="1">
        <f t="shared" si="1"/>
        <v>0</v>
      </c>
      <c r="O14" s="1">
        <f t="shared" si="1"/>
        <v>265</v>
      </c>
      <c r="P14" s="1">
        <f t="shared" si="1"/>
        <v>0</v>
      </c>
      <c r="Q14" s="1">
        <f t="shared" si="1"/>
        <v>1650</v>
      </c>
      <c r="R14" s="12">
        <f t="shared" si="1"/>
        <v>2135</v>
      </c>
    </row>
    <row r="15" spans="1:18" ht="15.75" thickTop="1" x14ac:dyDescent="0.25">
      <c r="C15" s="34" t="s">
        <v>96</v>
      </c>
      <c r="D15">
        <f t="shared" ref="D15:Q15" si="2">COUNTIF(D5:D12,"&gt;0")</f>
        <v>0</v>
      </c>
      <c r="E15">
        <f t="shared" si="2"/>
        <v>0</v>
      </c>
      <c r="F15">
        <f t="shared" si="2"/>
        <v>0</v>
      </c>
      <c r="G15">
        <f t="shared" si="2"/>
        <v>0</v>
      </c>
      <c r="H15">
        <f t="shared" si="2"/>
        <v>1</v>
      </c>
      <c r="I15">
        <f t="shared" si="2"/>
        <v>1</v>
      </c>
      <c r="J15">
        <f t="shared" si="2"/>
        <v>2</v>
      </c>
      <c r="K15">
        <f t="shared" si="2"/>
        <v>0</v>
      </c>
      <c r="L15">
        <f t="shared" si="2"/>
        <v>2</v>
      </c>
      <c r="M15">
        <f t="shared" si="2"/>
        <v>0</v>
      </c>
      <c r="N15">
        <f t="shared" si="2"/>
        <v>0</v>
      </c>
      <c r="O15">
        <f t="shared" si="2"/>
        <v>3</v>
      </c>
      <c r="P15">
        <f t="shared" si="2"/>
        <v>0</v>
      </c>
      <c r="Q15">
        <f t="shared" si="2"/>
        <v>1</v>
      </c>
      <c r="R15" s="36">
        <f>AVERAGE(D15:Q15)</f>
        <v>0.7142857142857143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G575"/>
  <sheetViews>
    <sheetView zoomScale="55" zoomScaleNormal="55" workbookViewId="0">
      <pane xSplit="3" ySplit="3" topLeftCell="AC4" activePane="bottomRight" state="frozenSplit"/>
      <selection pane="topRight" activeCell="S1" sqref="S1"/>
      <selection pane="bottomLeft" activeCell="A4" sqref="A4"/>
      <selection pane="bottomRight" activeCell="AH85" sqref="AH85"/>
    </sheetView>
  </sheetViews>
  <sheetFormatPr defaultColWidth="25.7109375" defaultRowHeight="15" x14ac:dyDescent="0.25"/>
  <cols>
    <col min="2" max="2" width="23.85546875" customWidth="1"/>
    <col min="3" max="3" width="29.140625" customWidth="1"/>
    <col min="4" max="4" width="30.7109375" customWidth="1"/>
    <col min="5" max="5" width="15.7109375" customWidth="1"/>
    <col min="6" max="6" width="4.7109375" customWidth="1"/>
    <col min="7" max="7" width="30.7109375" customWidth="1"/>
    <col min="8" max="8" width="15.7109375" customWidth="1"/>
    <col min="9" max="9" width="4.7109375" customWidth="1"/>
    <col min="10" max="10" width="30.7109375" customWidth="1"/>
    <col min="11" max="11" width="15.7109375" customWidth="1"/>
    <col min="12" max="12" width="4.7109375" customWidth="1"/>
    <col min="13" max="13" width="30.7109375" customWidth="1"/>
    <col min="14" max="14" width="15.7109375" customWidth="1"/>
    <col min="15" max="15" width="4.7109375" customWidth="1"/>
    <col min="16" max="16" width="30.7109375" customWidth="1"/>
    <col min="17" max="17" width="15.7109375" customWidth="1"/>
    <col min="18" max="18" width="4.7109375" customWidth="1"/>
    <col min="19" max="19" width="30.7109375" customWidth="1"/>
    <col min="20" max="20" width="15.7109375" customWidth="1"/>
    <col min="21" max="21" width="4.7109375" customWidth="1"/>
    <col min="22" max="22" width="30.7109375" customWidth="1"/>
    <col min="23" max="23" width="15.7109375" customWidth="1"/>
    <col min="24" max="24" width="4.7109375" customWidth="1"/>
    <col min="25" max="25" width="30.7109375" customWidth="1"/>
    <col min="26" max="26" width="15.7109375" customWidth="1"/>
    <col min="27" max="27" width="4.7109375" customWidth="1"/>
    <col min="28" max="28" width="30.7109375" customWidth="1"/>
    <col min="29" max="29" width="15.7109375" customWidth="1"/>
    <col min="30" max="30" width="4.7109375" customWidth="1"/>
    <col min="31" max="31" width="30.7109375" customWidth="1"/>
    <col min="32" max="32" width="15.7109375" customWidth="1"/>
    <col min="33" max="33" width="4.7109375" customWidth="1"/>
    <col min="34" max="34" width="30.7109375" customWidth="1"/>
    <col min="35" max="35" width="15.7109375" customWidth="1"/>
    <col min="36" max="36" width="4.7109375" customWidth="1"/>
    <col min="37" max="37" width="30.7109375" customWidth="1"/>
    <col min="38" max="38" width="15.7109375" customWidth="1"/>
    <col min="39" max="39" width="4.7109375" customWidth="1"/>
    <col min="40" max="40" width="30.7109375" customWidth="1"/>
    <col min="41" max="41" width="15.7109375" customWidth="1"/>
    <col min="42" max="42" width="4.7109375" customWidth="1"/>
    <col min="43" max="43" width="30.7109375" customWidth="1"/>
    <col min="44" max="44" width="15.7109375" customWidth="1"/>
    <col min="45" max="45" width="4.7109375" customWidth="1"/>
    <col min="46" max="46" width="30.7109375" customWidth="1"/>
    <col min="47" max="47" width="15.7109375" customWidth="1"/>
    <col min="48" max="48" width="4.7109375" customWidth="1"/>
    <col min="50" max="50" width="15.7109375" customWidth="1"/>
    <col min="51" max="51" width="4.7109375" customWidth="1"/>
  </cols>
  <sheetData>
    <row r="1" spans="1:59" ht="22.5" x14ac:dyDescent="0.3">
      <c r="A1" s="1"/>
      <c r="B1" s="4" t="s">
        <v>1</v>
      </c>
      <c r="C1" s="2"/>
      <c r="D1" s="3"/>
      <c r="E1" s="3"/>
      <c r="G1" s="1"/>
      <c r="H1" s="1"/>
      <c r="J1" s="1"/>
      <c r="K1" s="1"/>
      <c r="M1" s="1"/>
      <c r="N1" s="1"/>
      <c r="P1" s="1"/>
      <c r="Q1" s="1"/>
      <c r="S1" s="1"/>
      <c r="T1" s="1"/>
      <c r="V1" s="1"/>
      <c r="W1" s="1"/>
      <c r="Y1" s="1"/>
      <c r="Z1" s="1"/>
      <c r="AB1" s="1"/>
      <c r="AC1" s="1"/>
      <c r="AE1" s="1"/>
      <c r="AF1" s="1"/>
      <c r="AH1" s="1"/>
      <c r="AI1" s="1"/>
      <c r="AK1" s="1"/>
      <c r="AL1" s="1"/>
      <c r="AN1" s="1"/>
      <c r="AO1" s="1"/>
      <c r="AQ1" s="1"/>
      <c r="AR1" s="1"/>
      <c r="AT1" s="1"/>
      <c r="AU1" s="1"/>
      <c r="AW1" s="1"/>
      <c r="AX1" s="1"/>
      <c r="AY1" s="1"/>
      <c r="AZ1" s="1"/>
    </row>
    <row r="2" spans="1:59" x14ac:dyDescent="0.25">
      <c r="A2" s="1"/>
      <c r="B2" s="1"/>
      <c r="C2" s="2"/>
      <c r="D2" s="26" t="s">
        <v>38</v>
      </c>
      <c r="E2" s="15"/>
      <c r="G2" s="136" t="s">
        <v>39</v>
      </c>
      <c r="H2" s="136"/>
      <c r="J2" s="136" t="s">
        <v>41</v>
      </c>
      <c r="K2" s="136"/>
      <c r="M2" s="136" t="s">
        <v>40</v>
      </c>
      <c r="N2" s="136"/>
      <c r="P2" s="136" t="s">
        <v>42</v>
      </c>
      <c r="Q2" s="136"/>
      <c r="S2" s="136" t="s">
        <v>43</v>
      </c>
      <c r="T2" s="136"/>
      <c r="V2" s="136" t="s">
        <v>44</v>
      </c>
      <c r="W2" s="136"/>
      <c r="Y2" s="136" t="s">
        <v>45</v>
      </c>
      <c r="Z2" s="136"/>
      <c r="AB2" s="136" t="s">
        <v>46</v>
      </c>
      <c r="AC2" s="136"/>
      <c r="AE2" s="136" t="s">
        <v>47</v>
      </c>
      <c r="AF2" s="136"/>
      <c r="AH2" s="136" t="s">
        <v>48</v>
      </c>
      <c r="AI2" s="136"/>
      <c r="AK2" s="136" t="s">
        <v>46</v>
      </c>
      <c r="AL2" s="136"/>
      <c r="AN2" s="136" t="s">
        <v>47</v>
      </c>
      <c r="AO2" s="136"/>
      <c r="AQ2" s="136" t="s">
        <v>48</v>
      </c>
      <c r="AR2" s="136"/>
      <c r="AT2" s="26" t="s">
        <v>49</v>
      </c>
      <c r="AU2" s="26"/>
      <c r="AW2" s="26" t="s">
        <v>50</v>
      </c>
      <c r="AX2" s="26"/>
      <c r="AY2" s="1"/>
      <c r="AZ2" s="1"/>
    </row>
    <row r="3" spans="1:59" ht="18" thickBot="1" x14ac:dyDescent="0.35">
      <c r="A3" s="1"/>
      <c r="B3" s="5" t="s">
        <v>2</v>
      </c>
      <c r="C3" s="6" t="s">
        <v>3</v>
      </c>
      <c r="D3" s="7" t="s">
        <v>9</v>
      </c>
      <c r="E3" s="7" t="s">
        <v>4</v>
      </c>
      <c r="G3" s="7" t="s">
        <v>9</v>
      </c>
      <c r="H3" s="8" t="s">
        <v>4</v>
      </c>
      <c r="J3" s="7" t="s">
        <v>9</v>
      </c>
      <c r="K3" s="8" t="s">
        <v>4</v>
      </c>
      <c r="M3" s="7" t="s">
        <v>9</v>
      </c>
      <c r="N3" s="8" t="s">
        <v>4</v>
      </c>
      <c r="P3" s="7" t="s">
        <v>9</v>
      </c>
      <c r="Q3" s="8" t="s">
        <v>4</v>
      </c>
      <c r="S3" s="7" t="s">
        <v>9</v>
      </c>
      <c r="T3" s="8" t="s">
        <v>4</v>
      </c>
      <c r="V3" s="7" t="s">
        <v>9</v>
      </c>
      <c r="W3" s="8" t="s">
        <v>4</v>
      </c>
      <c r="Y3" s="7" t="s">
        <v>9</v>
      </c>
      <c r="Z3" s="8" t="s">
        <v>4</v>
      </c>
      <c r="AB3" s="7" t="s">
        <v>9</v>
      </c>
      <c r="AC3" s="8" t="s">
        <v>4</v>
      </c>
      <c r="AE3" s="7" t="s">
        <v>9</v>
      </c>
      <c r="AF3" s="8" t="s">
        <v>4</v>
      </c>
      <c r="AH3" s="7" t="s">
        <v>9</v>
      </c>
      <c r="AI3" s="8" t="s">
        <v>4</v>
      </c>
      <c r="AK3" s="7" t="s">
        <v>9</v>
      </c>
      <c r="AL3" s="8" t="s">
        <v>4</v>
      </c>
      <c r="AN3" s="7" t="s">
        <v>9</v>
      </c>
      <c r="AO3" s="8" t="s">
        <v>4</v>
      </c>
      <c r="AQ3" s="7" t="s">
        <v>9</v>
      </c>
      <c r="AR3" s="8" t="s">
        <v>4</v>
      </c>
      <c r="AT3" s="7" t="s">
        <v>9</v>
      </c>
      <c r="AU3" s="8" t="s">
        <v>4</v>
      </c>
      <c r="AW3" s="7" t="s">
        <v>9</v>
      </c>
      <c r="AX3" s="8" t="s">
        <v>4</v>
      </c>
      <c r="AZ3" s="8" t="s">
        <v>10</v>
      </c>
      <c r="BA3" s="5" t="s">
        <v>11</v>
      </c>
    </row>
    <row r="4" spans="1:59" ht="16.5" thickTop="1" thickBot="1" x14ac:dyDescent="0.3">
      <c r="A4" s="13" t="s">
        <v>51</v>
      </c>
      <c r="B4" s="1"/>
      <c r="C4" s="22"/>
      <c r="D4" s="3"/>
      <c r="E4" s="3"/>
      <c r="F4" s="20"/>
      <c r="G4" s="1"/>
      <c r="H4" s="1"/>
      <c r="I4" s="20"/>
      <c r="J4" s="1"/>
      <c r="K4" s="1"/>
      <c r="L4" s="20"/>
      <c r="M4" s="1"/>
      <c r="N4" s="1"/>
      <c r="O4" s="20"/>
      <c r="P4" s="1"/>
      <c r="Q4" s="1"/>
      <c r="R4" s="20"/>
      <c r="S4" s="1"/>
      <c r="T4" s="1"/>
      <c r="U4" s="20"/>
      <c r="V4" s="1"/>
      <c r="W4" s="1"/>
      <c r="X4" s="20"/>
      <c r="Y4" s="1"/>
      <c r="Z4" s="1"/>
      <c r="AA4" s="20"/>
      <c r="AB4" s="1"/>
      <c r="AC4" s="1"/>
      <c r="AD4" s="20"/>
      <c r="AE4" s="1"/>
      <c r="AF4" s="1"/>
      <c r="AG4" s="20"/>
      <c r="AH4" s="1"/>
      <c r="AI4" s="1"/>
      <c r="AJ4" s="20"/>
      <c r="AK4" s="1"/>
      <c r="AL4" s="1"/>
      <c r="AM4" s="20"/>
      <c r="AN4" s="1"/>
      <c r="AO4" s="1"/>
      <c r="AP4" s="20"/>
      <c r="AQ4" s="1"/>
      <c r="AR4" s="1"/>
      <c r="AT4" s="1"/>
      <c r="AU4" s="1"/>
      <c r="AV4" s="20"/>
      <c r="AW4" s="1"/>
      <c r="AX4" s="1"/>
      <c r="AY4" s="20"/>
      <c r="AZ4" s="1"/>
      <c r="BA4" s="1"/>
    </row>
    <row r="5" spans="1:59" x14ac:dyDescent="0.25">
      <c r="A5" s="1"/>
      <c r="B5" s="1" t="s">
        <v>26</v>
      </c>
      <c r="C5" s="23" t="s">
        <v>27</v>
      </c>
      <c r="D5" s="21"/>
      <c r="E5" s="1">
        <f t="shared" ref="E5:E21" si="0">COUNT(D5)</f>
        <v>0</v>
      </c>
      <c r="F5" s="20"/>
      <c r="G5" s="19">
        <v>0</v>
      </c>
      <c r="H5" s="1">
        <f t="shared" ref="H5:H21" si="1">COUNT(G5)</f>
        <v>1</v>
      </c>
      <c r="I5" s="20"/>
      <c r="J5" s="9">
        <v>0</v>
      </c>
      <c r="K5" s="1">
        <f t="shared" ref="K5:K21" si="2">COUNT(J5)</f>
        <v>1</v>
      </c>
      <c r="L5" s="20"/>
      <c r="M5" s="9"/>
      <c r="N5" s="1">
        <f t="shared" ref="N5:N21" si="3">COUNT(M5)</f>
        <v>0</v>
      </c>
      <c r="O5" s="20"/>
      <c r="P5" s="9"/>
      <c r="Q5" s="1">
        <f t="shared" ref="Q5:Q21" si="4">COUNT(P5)</f>
        <v>0</v>
      </c>
      <c r="R5" s="20"/>
      <c r="S5" s="9">
        <v>60</v>
      </c>
      <c r="T5" s="1">
        <f t="shared" ref="T5:T21" si="5">COUNT(S5)</f>
        <v>1</v>
      </c>
      <c r="U5" s="20"/>
      <c r="V5" s="9">
        <v>10</v>
      </c>
      <c r="W5" s="1">
        <f t="shared" ref="W5:W21" si="6">COUNT(V5)</f>
        <v>1</v>
      </c>
      <c r="X5" s="20"/>
      <c r="Y5" s="9">
        <v>10</v>
      </c>
      <c r="Z5" s="1">
        <f t="shared" ref="Z5:Z21" si="7">COUNT(Y5)</f>
        <v>1</v>
      </c>
      <c r="AA5" s="20"/>
      <c r="AB5" s="9"/>
      <c r="AC5" s="1">
        <f t="shared" ref="AC5:AC21" si="8">COUNT(AB5)</f>
        <v>0</v>
      </c>
      <c r="AD5" s="20"/>
      <c r="AE5" s="9"/>
      <c r="AF5" s="1">
        <f t="shared" ref="AF5:AF21" si="9">COUNT(AE5)</f>
        <v>0</v>
      </c>
      <c r="AG5" s="20"/>
      <c r="AH5" s="9"/>
      <c r="AI5" s="1">
        <f t="shared" ref="AI5:AI21" si="10">COUNT(AH5)</f>
        <v>0</v>
      </c>
      <c r="AJ5" s="20"/>
      <c r="AK5" s="9"/>
      <c r="AL5" s="1">
        <f t="shared" ref="AL5:AL21" si="11">COUNT(AK5)</f>
        <v>0</v>
      </c>
      <c r="AM5" s="20"/>
      <c r="AN5" s="9"/>
      <c r="AO5" s="1">
        <f t="shared" ref="AO5:AO21" si="12">COUNT(AN5)</f>
        <v>0</v>
      </c>
      <c r="AP5" s="20"/>
      <c r="AQ5" s="9"/>
      <c r="AR5" s="1">
        <f t="shared" ref="AR5:AR21" si="13">COUNT(AQ5)</f>
        <v>0</v>
      </c>
      <c r="AT5" s="9"/>
      <c r="AU5" s="1">
        <f t="shared" ref="AU5:AU21" si="14">COUNT(AT5)</f>
        <v>0</v>
      </c>
      <c r="AV5" s="20"/>
      <c r="AW5" s="9"/>
      <c r="AX5" s="1">
        <f t="shared" ref="AX5:AX21" si="15">COUNT(AW5)</f>
        <v>0</v>
      </c>
      <c r="AY5" s="20"/>
      <c r="AZ5" s="10">
        <f t="shared" ref="AZ5:AZ21" si="16">SUM(AW5,AT5,AH5,AE5,AB5,Y5,V5,S5,P5,M5,J5,G5,D5)</f>
        <v>80</v>
      </c>
      <c r="BA5" s="10">
        <f t="shared" ref="BA5:BA21" si="17">SUM(AX5,AU5,AI5,AF5,AC5,Z5,W5,T5,Q5,N5,K5,H5,E5)</f>
        <v>5</v>
      </c>
    </row>
    <row r="6" spans="1:59" x14ac:dyDescent="0.25">
      <c r="A6" s="1"/>
      <c r="B6" s="18" t="s">
        <v>15</v>
      </c>
      <c r="C6" s="24" t="s">
        <v>22</v>
      </c>
      <c r="D6" s="21"/>
      <c r="E6" s="1">
        <f t="shared" si="0"/>
        <v>0</v>
      </c>
      <c r="F6" s="20"/>
      <c r="G6" s="19"/>
      <c r="H6" s="1">
        <f t="shared" si="1"/>
        <v>0</v>
      </c>
      <c r="I6" s="20"/>
      <c r="J6" s="9"/>
      <c r="K6" s="1">
        <f t="shared" si="2"/>
        <v>0</v>
      </c>
      <c r="L6" s="20"/>
      <c r="M6" s="9"/>
      <c r="N6" s="1">
        <f t="shared" si="3"/>
        <v>0</v>
      </c>
      <c r="O6" s="20"/>
      <c r="P6" s="9">
        <v>1</v>
      </c>
      <c r="Q6" s="1">
        <f t="shared" si="4"/>
        <v>1</v>
      </c>
      <c r="R6" s="20"/>
      <c r="S6" s="9"/>
      <c r="T6" s="1">
        <f t="shared" si="5"/>
        <v>0</v>
      </c>
      <c r="U6" s="20"/>
      <c r="V6" s="9"/>
      <c r="W6" s="1">
        <f t="shared" si="6"/>
        <v>0</v>
      </c>
      <c r="X6" s="20"/>
      <c r="Y6" s="9"/>
      <c r="Z6" s="1">
        <f t="shared" si="7"/>
        <v>0</v>
      </c>
      <c r="AA6" s="20"/>
      <c r="AB6" s="9"/>
      <c r="AC6" s="1">
        <f t="shared" si="8"/>
        <v>0</v>
      </c>
      <c r="AD6" s="20"/>
      <c r="AE6" s="9"/>
      <c r="AF6" s="1">
        <f t="shared" si="9"/>
        <v>0</v>
      </c>
      <c r="AG6" s="20"/>
      <c r="AH6" s="9"/>
      <c r="AI6" s="1">
        <f t="shared" si="10"/>
        <v>0</v>
      </c>
      <c r="AJ6" s="20"/>
      <c r="AK6" s="9"/>
      <c r="AL6" s="1">
        <f t="shared" si="11"/>
        <v>0</v>
      </c>
      <c r="AM6" s="20"/>
      <c r="AN6" s="9"/>
      <c r="AO6" s="1">
        <f t="shared" si="12"/>
        <v>0</v>
      </c>
      <c r="AP6" s="20"/>
      <c r="AQ6" s="9"/>
      <c r="AR6" s="1">
        <f t="shared" si="13"/>
        <v>0</v>
      </c>
      <c r="AT6" s="9"/>
      <c r="AU6" s="1">
        <f t="shared" si="14"/>
        <v>0</v>
      </c>
      <c r="AV6" s="20"/>
      <c r="AW6" s="9"/>
      <c r="AX6" s="1">
        <f t="shared" si="15"/>
        <v>0</v>
      </c>
      <c r="AY6" s="20"/>
      <c r="AZ6" s="10">
        <f t="shared" si="16"/>
        <v>1</v>
      </c>
      <c r="BA6" s="10">
        <f t="shared" si="17"/>
        <v>1</v>
      </c>
    </row>
    <row r="7" spans="1:59" x14ac:dyDescent="0.25">
      <c r="A7" s="1"/>
      <c r="B7" s="3" t="s">
        <v>17</v>
      </c>
      <c r="C7" s="23" t="s">
        <v>18</v>
      </c>
      <c r="D7" s="21"/>
      <c r="E7" s="1">
        <f t="shared" si="0"/>
        <v>0</v>
      </c>
      <c r="F7" s="20"/>
      <c r="G7" s="19"/>
      <c r="H7" s="1">
        <f t="shared" si="1"/>
        <v>0</v>
      </c>
      <c r="I7" s="20"/>
      <c r="J7" s="9"/>
      <c r="K7" s="1">
        <f t="shared" si="2"/>
        <v>0</v>
      </c>
      <c r="L7" s="20"/>
      <c r="M7" s="9"/>
      <c r="N7" s="1">
        <f t="shared" si="3"/>
        <v>0</v>
      </c>
      <c r="O7" s="20"/>
      <c r="P7" s="9"/>
      <c r="Q7" s="1">
        <f t="shared" si="4"/>
        <v>0</v>
      </c>
      <c r="R7" s="20"/>
      <c r="S7" s="9"/>
      <c r="T7" s="1">
        <f t="shared" si="5"/>
        <v>0</v>
      </c>
      <c r="U7" s="20"/>
      <c r="V7" s="9"/>
      <c r="W7" s="1">
        <f t="shared" si="6"/>
        <v>0</v>
      </c>
      <c r="X7" s="20"/>
      <c r="Y7" s="9"/>
      <c r="Z7" s="1">
        <f t="shared" si="7"/>
        <v>0</v>
      </c>
      <c r="AA7" s="20"/>
      <c r="AB7" s="9"/>
      <c r="AC7" s="1">
        <f t="shared" si="8"/>
        <v>0</v>
      </c>
      <c r="AD7" s="20"/>
      <c r="AE7" s="9"/>
      <c r="AF7" s="1">
        <f t="shared" si="9"/>
        <v>0</v>
      </c>
      <c r="AG7" s="20"/>
      <c r="AH7" s="9"/>
      <c r="AI7" s="1">
        <f t="shared" si="10"/>
        <v>0</v>
      </c>
      <c r="AJ7" s="20"/>
      <c r="AK7" s="9"/>
      <c r="AL7" s="1">
        <f t="shared" si="11"/>
        <v>0</v>
      </c>
      <c r="AM7" s="20"/>
      <c r="AN7" s="9"/>
      <c r="AO7" s="1">
        <f t="shared" si="12"/>
        <v>0</v>
      </c>
      <c r="AP7" s="20"/>
      <c r="AQ7" s="9"/>
      <c r="AR7" s="1">
        <f t="shared" si="13"/>
        <v>0</v>
      </c>
      <c r="AT7" s="9"/>
      <c r="AU7" s="1">
        <f t="shared" si="14"/>
        <v>0</v>
      </c>
      <c r="AV7" s="20"/>
      <c r="AW7" s="9"/>
      <c r="AX7" s="1">
        <f t="shared" si="15"/>
        <v>0</v>
      </c>
      <c r="AY7" s="20"/>
      <c r="AZ7" s="10">
        <f t="shared" si="16"/>
        <v>0</v>
      </c>
      <c r="BA7" s="10">
        <f t="shared" si="17"/>
        <v>0</v>
      </c>
    </row>
    <row r="8" spans="1:59" x14ac:dyDescent="0.25">
      <c r="A8" s="1"/>
      <c r="B8" s="1" t="s">
        <v>17</v>
      </c>
      <c r="C8" s="24" t="s">
        <v>19</v>
      </c>
      <c r="D8" s="21"/>
      <c r="E8" s="1">
        <f t="shared" si="0"/>
        <v>0</v>
      </c>
      <c r="F8" s="20"/>
      <c r="G8" s="19"/>
      <c r="H8" s="1">
        <f t="shared" si="1"/>
        <v>0</v>
      </c>
      <c r="I8" s="20"/>
      <c r="J8" s="9"/>
      <c r="K8" s="1">
        <f t="shared" si="2"/>
        <v>0</v>
      </c>
      <c r="L8" s="20"/>
      <c r="M8" s="9"/>
      <c r="N8" s="1">
        <f t="shared" si="3"/>
        <v>0</v>
      </c>
      <c r="O8" s="20"/>
      <c r="P8" s="9"/>
      <c r="Q8" s="1">
        <f t="shared" si="4"/>
        <v>0</v>
      </c>
      <c r="R8" s="20"/>
      <c r="S8" s="9"/>
      <c r="T8" s="1">
        <f t="shared" si="5"/>
        <v>0</v>
      </c>
      <c r="U8" s="20"/>
      <c r="V8" s="9"/>
      <c r="W8" s="1">
        <f t="shared" si="6"/>
        <v>0</v>
      </c>
      <c r="X8" s="20"/>
      <c r="Y8" s="9"/>
      <c r="Z8" s="1">
        <f t="shared" si="7"/>
        <v>0</v>
      </c>
      <c r="AA8" s="20"/>
      <c r="AB8" s="9"/>
      <c r="AC8" s="1">
        <f t="shared" si="8"/>
        <v>0</v>
      </c>
      <c r="AD8" s="20"/>
      <c r="AE8" s="9"/>
      <c r="AF8" s="1">
        <f t="shared" si="9"/>
        <v>0</v>
      </c>
      <c r="AG8" s="20"/>
      <c r="AH8" s="9"/>
      <c r="AI8" s="1">
        <f t="shared" si="10"/>
        <v>0</v>
      </c>
      <c r="AJ8" s="20"/>
      <c r="AK8" s="9"/>
      <c r="AL8" s="1">
        <f t="shared" si="11"/>
        <v>0</v>
      </c>
      <c r="AM8" s="20"/>
      <c r="AN8" s="9"/>
      <c r="AO8" s="1">
        <f t="shared" si="12"/>
        <v>0</v>
      </c>
      <c r="AP8" s="20"/>
      <c r="AQ8" s="9"/>
      <c r="AR8" s="1">
        <f t="shared" si="13"/>
        <v>0</v>
      </c>
      <c r="AT8" s="9"/>
      <c r="AU8" s="1">
        <f t="shared" si="14"/>
        <v>0</v>
      </c>
      <c r="AV8" s="20"/>
      <c r="AW8" s="9"/>
      <c r="AX8" s="1">
        <f t="shared" si="15"/>
        <v>0</v>
      </c>
      <c r="AY8" s="20"/>
      <c r="AZ8" s="10">
        <f t="shared" si="16"/>
        <v>0</v>
      </c>
      <c r="BA8" s="10">
        <f t="shared" si="17"/>
        <v>0</v>
      </c>
      <c r="BG8" s="29"/>
    </row>
    <row r="9" spans="1:59" x14ac:dyDescent="0.25">
      <c r="A9" s="1"/>
      <c r="B9" s="3" t="s">
        <v>14</v>
      </c>
      <c r="C9" s="24" t="s">
        <v>21</v>
      </c>
      <c r="D9" s="21"/>
      <c r="E9" s="1">
        <f t="shared" si="0"/>
        <v>0</v>
      </c>
      <c r="F9" s="20"/>
      <c r="G9" s="19"/>
      <c r="H9" s="1">
        <f t="shared" si="1"/>
        <v>0</v>
      </c>
      <c r="I9" s="20"/>
      <c r="J9" s="9"/>
      <c r="K9" s="1">
        <f t="shared" si="2"/>
        <v>0</v>
      </c>
      <c r="L9" s="20"/>
      <c r="M9" s="9"/>
      <c r="N9" s="1">
        <f t="shared" si="3"/>
        <v>0</v>
      </c>
      <c r="O9" s="20"/>
      <c r="P9" s="9"/>
      <c r="Q9" s="1">
        <f t="shared" si="4"/>
        <v>0</v>
      </c>
      <c r="R9" s="20"/>
      <c r="S9" s="9"/>
      <c r="T9" s="1">
        <f t="shared" si="5"/>
        <v>0</v>
      </c>
      <c r="U9" s="20"/>
      <c r="V9" s="9"/>
      <c r="W9" s="1">
        <f t="shared" si="6"/>
        <v>0</v>
      </c>
      <c r="X9" s="20"/>
      <c r="Y9" s="9"/>
      <c r="Z9" s="1">
        <f t="shared" si="7"/>
        <v>0</v>
      </c>
      <c r="AA9" s="20"/>
      <c r="AB9" s="9"/>
      <c r="AC9" s="1">
        <f t="shared" si="8"/>
        <v>0</v>
      </c>
      <c r="AD9" s="20"/>
      <c r="AE9" s="9"/>
      <c r="AF9" s="1">
        <f t="shared" si="9"/>
        <v>0</v>
      </c>
      <c r="AG9" s="20"/>
      <c r="AH9" s="9"/>
      <c r="AI9" s="1">
        <f t="shared" si="10"/>
        <v>0</v>
      </c>
      <c r="AJ9" s="20"/>
      <c r="AK9" s="9"/>
      <c r="AL9" s="1">
        <f t="shared" si="11"/>
        <v>0</v>
      </c>
      <c r="AM9" s="20"/>
      <c r="AN9" s="9"/>
      <c r="AO9" s="1">
        <f t="shared" si="12"/>
        <v>0</v>
      </c>
      <c r="AP9" s="20"/>
      <c r="AQ9" s="9"/>
      <c r="AR9" s="1">
        <f t="shared" si="13"/>
        <v>0</v>
      </c>
      <c r="AT9" s="9"/>
      <c r="AU9" s="1">
        <f t="shared" si="14"/>
        <v>0</v>
      </c>
      <c r="AV9" s="20"/>
      <c r="AW9" s="9"/>
      <c r="AX9" s="1">
        <f t="shared" si="15"/>
        <v>0</v>
      </c>
      <c r="AY9" s="20"/>
      <c r="AZ9" s="10">
        <f t="shared" si="16"/>
        <v>0</v>
      </c>
      <c r="BA9" s="10">
        <f t="shared" si="17"/>
        <v>0</v>
      </c>
    </row>
    <row r="10" spans="1:59" x14ac:dyDescent="0.25">
      <c r="A10" s="1"/>
      <c r="B10" s="3" t="s">
        <v>6</v>
      </c>
      <c r="C10" s="23" t="s">
        <v>29</v>
      </c>
      <c r="D10" s="21"/>
      <c r="E10" s="1">
        <f t="shared" si="0"/>
        <v>0</v>
      </c>
      <c r="F10" s="20"/>
      <c r="G10" s="19"/>
      <c r="H10" s="1">
        <f t="shared" si="1"/>
        <v>0</v>
      </c>
      <c r="I10" s="20"/>
      <c r="J10" s="9"/>
      <c r="K10" s="1">
        <f t="shared" si="2"/>
        <v>0</v>
      </c>
      <c r="L10" s="20"/>
      <c r="M10" s="9">
        <v>0</v>
      </c>
      <c r="N10" s="1">
        <f t="shared" si="3"/>
        <v>1</v>
      </c>
      <c r="O10" s="20"/>
      <c r="P10" s="9">
        <v>39</v>
      </c>
      <c r="Q10" s="1">
        <f t="shared" si="4"/>
        <v>1</v>
      </c>
      <c r="R10" s="20"/>
      <c r="S10" s="9">
        <v>60</v>
      </c>
      <c r="T10" s="1">
        <f t="shared" si="5"/>
        <v>1</v>
      </c>
      <c r="U10" s="20"/>
      <c r="V10" s="9">
        <v>15</v>
      </c>
      <c r="W10" s="1">
        <f t="shared" si="6"/>
        <v>1</v>
      </c>
      <c r="X10" s="20"/>
      <c r="Y10" s="9">
        <v>80</v>
      </c>
      <c r="Z10" s="1">
        <f t="shared" si="7"/>
        <v>1</v>
      </c>
      <c r="AA10" s="20"/>
      <c r="AB10" s="9"/>
      <c r="AC10" s="1">
        <f t="shared" si="8"/>
        <v>0</v>
      </c>
      <c r="AD10" s="20"/>
      <c r="AE10" s="9"/>
      <c r="AF10" s="1">
        <f t="shared" si="9"/>
        <v>0</v>
      </c>
      <c r="AG10" s="20"/>
      <c r="AH10" s="9"/>
      <c r="AI10" s="1">
        <f t="shared" si="10"/>
        <v>0</v>
      </c>
      <c r="AJ10" s="20"/>
      <c r="AK10" s="9"/>
      <c r="AL10" s="1">
        <f t="shared" si="11"/>
        <v>0</v>
      </c>
      <c r="AM10" s="20"/>
      <c r="AN10" s="9"/>
      <c r="AO10" s="1">
        <f t="shared" si="12"/>
        <v>0</v>
      </c>
      <c r="AP10" s="20"/>
      <c r="AQ10" s="9"/>
      <c r="AR10" s="1">
        <f t="shared" si="13"/>
        <v>0</v>
      </c>
      <c r="AT10" s="9"/>
      <c r="AU10" s="1">
        <f t="shared" si="14"/>
        <v>0</v>
      </c>
      <c r="AV10" s="20"/>
      <c r="AW10" s="9"/>
      <c r="AX10" s="1">
        <f t="shared" si="15"/>
        <v>0</v>
      </c>
      <c r="AY10" s="20"/>
      <c r="AZ10" s="10">
        <f t="shared" si="16"/>
        <v>194</v>
      </c>
      <c r="BA10" s="10">
        <f t="shared" si="17"/>
        <v>5</v>
      </c>
    </row>
    <row r="11" spans="1:59" x14ac:dyDescent="0.25">
      <c r="A11" s="1"/>
      <c r="B11" s="18" t="s">
        <v>16</v>
      </c>
      <c r="C11" s="24" t="s">
        <v>20</v>
      </c>
      <c r="D11" s="21"/>
      <c r="E11" s="1">
        <f t="shared" si="0"/>
        <v>0</v>
      </c>
      <c r="F11" s="20"/>
      <c r="G11" s="19"/>
      <c r="H11" s="1">
        <f t="shared" si="1"/>
        <v>0</v>
      </c>
      <c r="I11" s="20"/>
      <c r="J11" s="9"/>
      <c r="K11" s="1">
        <f t="shared" si="2"/>
        <v>0</v>
      </c>
      <c r="L11" s="20"/>
      <c r="M11" s="9"/>
      <c r="N11" s="1">
        <f t="shared" si="3"/>
        <v>0</v>
      </c>
      <c r="O11" s="20"/>
      <c r="P11" s="9"/>
      <c r="Q11" s="1">
        <f t="shared" si="4"/>
        <v>0</v>
      </c>
      <c r="R11" s="20"/>
      <c r="S11" s="9"/>
      <c r="T11" s="1">
        <f t="shared" si="5"/>
        <v>0</v>
      </c>
      <c r="U11" s="20"/>
      <c r="V11" s="9"/>
      <c r="W11" s="1">
        <f t="shared" si="6"/>
        <v>0</v>
      </c>
      <c r="X11" s="20"/>
      <c r="Y11" s="9"/>
      <c r="Z11" s="1">
        <f t="shared" si="7"/>
        <v>0</v>
      </c>
      <c r="AA11" s="20"/>
      <c r="AB11" s="9"/>
      <c r="AC11" s="1">
        <f t="shared" si="8"/>
        <v>0</v>
      </c>
      <c r="AD11" s="20"/>
      <c r="AE11" s="9"/>
      <c r="AF11" s="1">
        <f t="shared" si="9"/>
        <v>0</v>
      </c>
      <c r="AG11" s="20"/>
      <c r="AH11" s="9"/>
      <c r="AI11" s="1">
        <f t="shared" si="10"/>
        <v>0</v>
      </c>
      <c r="AJ11" s="20"/>
      <c r="AK11" s="9"/>
      <c r="AL11" s="1">
        <f t="shared" si="11"/>
        <v>0</v>
      </c>
      <c r="AM11" s="20"/>
      <c r="AN11" s="9"/>
      <c r="AO11" s="1">
        <f t="shared" si="12"/>
        <v>0</v>
      </c>
      <c r="AP11" s="20"/>
      <c r="AQ11" s="9"/>
      <c r="AR11" s="1">
        <f t="shared" si="13"/>
        <v>0</v>
      </c>
      <c r="AT11" s="9"/>
      <c r="AU11" s="1">
        <f t="shared" si="14"/>
        <v>0</v>
      </c>
      <c r="AV11" s="20"/>
      <c r="AW11" s="9"/>
      <c r="AX11" s="1">
        <f t="shared" si="15"/>
        <v>0</v>
      </c>
      <c r="AY11" s="20"/>
      <c r="AZ11" s="10">
        <f t="shared" si="16"/>
        <v>0</v>
      </c>
      <c r="BA11" s="10">
        <f t="shared" si="17"/>
        <v>0</v>
      </c>
    </row>
    <row r="12" spans="1:59" x14ac:dyDescent="0.25">
      <c r="A12" s="16"/>
      <c r="B12" s="3" t="s">
        <v>33</v>
      </c>
      <c r="C12" s="25" t="s">
        <v>34</v>
      </c>
      <c r="D12" s="21"/>
      <c r="E12" s="1">
        <f t="shared" si="0"/>
        <v>0</v>
      </c>
      <c r="F12" s="20"/>
      <c r="G12" s="19"/>
      <c r="H12" s="1">
        <f t="shared" si="1"/>
        <v>0</v>
      </c>
      <c r="I12" s="20"/>
      <c r="J12" s="9"/>
      <c r="K12" s="1">
        <f t="shared" si="2"/>
        <v>0</v>
      </c>
      <c r="L12" s="20"/>
      <c r="M12" s="9"/>
      <c r="N12" s="1">
        <f t="shared" si="3"/>
        <v>0</v>
      </c>
      <c r="O12" s="20"/>
      <c r="P12" s="9">
        <v>1</v>
      </c>
      <c r="Q12" s="1">
        <f t="shared" si="4"/>
        <v>1</v>
      </c>
      <c r="R12" s="20"/>
      <c r="S12" s="9"/>
      <c r="T12" s="1">
        <f t="shared" si="5"/>
        <v>0</v>
      </c>
      <c r="U12" s="20"/>
      <c r="V12" s="9" t="s">
        <v>0</v>
      </c>
      <c r="W12" s="1">
        <f t="shared" si="6"/>
        <v>0</v>
      </c>
      <c r="X12" s="20"/>
      <c r="Y12" s="9"/>
      <c r="Z12" s="1">
        <f t="shared" si="7"/>
        <v>0</v>
      </c>
      <c r="AA12" s="20"/>
      <c r="AB12" s="9"/>
      <c r="AC12" s="1">
        <f t="shared" si="8"/>
        <v>0</v>
      </c>
      <c r="AD12" s="20"/>
      <c r="AE12" s="9"/>
      <c r="AF12" s="1">
        <f t="shared" si="9"/>
        <v>0</v>
      </c>
      <c r="AG12" s="20"/>
      <c r="AH12" s="9"/>
      <c r="AI12" s="1">
        <f t="shared" si="10"/>
        <v>0</v>
      </c>
      <c r="AJ12" s="20"/>
      <c r="AK12" s="9"/>
      <c r="AL12" s="1">
        <f t="shared" si="11"/>
        <v>0</v>
      </c>
      <c r="AM12" s="20"/>
      <c r="AN12" s="9"/>
      <c r="AO12" s="1">
        <f t="shared" si="12"/>
        <v>0</v>
      </c>
      <c r="AP12" s="20"/>
      <c r="AQ12" s="9"/>
      <c r="AR12" s="1">
        <f t="shared" si="13"/>
        <v>0</v>
      </c>
      <c r="AT12" s="9"/>
      <c r="AU12" s="1">
        <f t="shared" si="14"/>
        <v>0</v>
      </c>
      <c r="AV12" s="20"/>
      <c r="AW12" s="9"/>
      <c r="AX12" s="1">
        <f t="shared" si="15"/>
        <v>0</v>
      </c>
      <c r="AY12" s="20"/>
      <c r="AZ12" s="10">
        <f t="shared" si="16"/>
        <v>1</v>
      </c>
      <c r="BA12" s="10">
        <f t="shared" si="17"/>
        <v>1</v>
      </c>
    </row>
    <row r="13" spans="1:59" x14ac:dyDescent="0.25">
      <c r="A13" s="1"/>
      <c r="B13" s="3" t="s">
        <v>31</v>
      </c>
      <c r="C13" s="25" t="s">
        <v>32</v>
      </c>
      <c r="D13" s="21"/>
      <c r="E13" s="1">
        <f t="shared" si="0"/>
        <v>0</v>
      </c>
      <c r="F13" s="20"/>
      <c r="G13" s="19"/>
      <c r="H13" s="1">
        <f t="shared" si="1"/>
        <v>0</v>
      </c>
      <c r="I13" s="20"/>
      <c r="J13" s="9"/>
      <c r="K13" s="1">
        <f t="shared" si="2"/>
        <v>0</v>
      </c>
      <c r="L13" s="20"/>
      <c r="M13" s="9"/>
      <c r="N13" s="1">
        <f t="shared" si="3"/>
        <v>0</v>
      </c>
      <c r="O13" s="20"/>
      <c r="P13" s="9"/>
      <c r="Q13" s="1">
        <f t="shared" si="4"/>
        <v>0</v>
      </c>
      <c r="R13" s="20"/>
      <c r="S13" s="9"/>
      <c r="T13" s="1">
        <f t="shared" si="5"/>
        <v>0</v>
      </c>
      <c r="U13" s="20"/>
      <c r="V13" s="9"/>
      <c r="W13" s="1">
        <f t="shared" si="6"/>
        <v>0</v>
      </c>
      <c r="X13" s="20"/>
      <c r="Y13" s="9"/>
      <c r="Z13" s="1">
        <f t="shared" si="7"/>
        <v>0</v>
      </c>
      <c r="AA13" s="20"/>
      <c r="AB13" s="9"/>
      <c r="AC13" s="1">
        <f t="shared" si="8"/>
        <v>0</v>
      </c>
      <c r="AD13" s="20"/>
      <c r="AE13" s="9"/>
      <c r="AF13" s="1">
        <f t="shared" si="9"/>
        <v>0</v>
      </c>
      <c r="AG13" s="20"/>
      <c r="AH13" s="9"/>
      <c r="AI13" s="1">
        <f t="shared" si="10"/>
        <v>0</v>
      </c>
      <c r="AJ13" s="20"/>
      <c r="AK13" s="9"/>
      <c r="AL13" s="1">
        <f t="shared" si="11"/>
        <v>0</v>
      </c>
      <c r="AM13" s="20"/>
      <c r="AN13" s="9"/>
      <c r="AO13" s="1">
        <f t="shared" si="12"/>
        <v>0</v>
      </c>
      <c r="AP13" s="20"/>
      <c r="AQ13" s="9"/>
      <c r="AR13" s="1">
        <f t="shared" si="13"/>
        <v>0</v>
      </c>
      <c r="AT13" s="9"/>
      <c r="AU13" s="1">
        <f t="shared" si="14"/>
        <v>0</v>
      </c>
      <c r="AV13" s="20"/>
      <c r="AW13" s="9"/>
      <c r="AX13" s="1">
        <f t="shared" si="15"/>
        <v>0</v>
      </c>
      <c r="AY13" s="20"/>
      <c r="AZ13" s="10">
        <f t="shared" si="16"/>
        <v>0</v>
      </c>
      <c r="BA13" s="10">
        <f t="shared" si="17"/>
        <v>0</v>
      </c>
    </row>
    <row r="14" spans="1:59" x14ac:dyDescent="0.25">
      <c r="A14" s="1"/>
      <c r="B14" s="3" t="s">
        <v>7</v>
      </c>
      <c r="C14" s="23" t="s">
        <v>28</v>
      </c>
      <c r="D14" s="21"/>
      <c r="E14" s="1">
        <f t="shared" si="0"/>
        <v>0</v>
      </c>
      <c r="F14" s="20"/>
      <c r="G14" s="19"/>
      <c r="H14" s="1">
        <f t="shared" si="1"/>
        <v>0</v>
      </c>
      <c r="I14" s="20"/>
      <c r="J14" s="9">
        <v>1</v>
      </c>
      <c r="K14" s="1">
        <f t="shared" si="2"/>
        <v>1</v>
      </c>
      <c r="L14" s="20"/>
      <c r="M14" s="9"/>
      <c r="N14" s="1">
        <f t="shared" si="3"/>
        <v>0</v>
      </c>
      <c r="O14" s="20"/>
      <c r="P14" s="9"/>
      <c r="Q14" s="1">
        <f t="shared" si="4"/>
        <v>0</v>
      </c>
      <c r="R14" s="20"/>
      <c r="S14" s="9"/>
      <c r="T14" s="1">
        <f t="shared" si="5"/>
        <v>0</v>
      </c>
      <c r="U14" s="20"/>
      <c r="V14" s="9" t="s">
        <v>0</v>
      </c>
      <c r="W14" s="1">
        <f t="shared" si="6"/>
        <v>0</v>
      </c>
      <c r="X14" s="20"/>
      <c r="Y14" s="9"/>
      <c r="Z14" s="1">
        <f t="shared" si="7"/>
        <v>0</v>
      </c>
      <c r="AA14" s="20"/>
      <c r="AB14" s="9"/>
      <c r="AC14" s="1">
        <f t="shared" si="8"/>
        <v>0</v>
      </c>
      <c r="AD14" s="20"/>
      <c r="AE14" s="9"/>
      <c r="AF14" s="1">
        <f t="shared" si="9"/>
        <v>0</v>
      </c>
      <c r="AG14" s="20"/>
      <c r="AH14" s="9"/>
      <c r="AI14" s="1">
        <f t="shared" si="10"/>
        <v>0</v>
      </c>
      <c r="AJ14" s="20"/>
      <c r="AK14" s="9"/>
      <c r="AL14" s="1">
        <f t="shared" si="11"/>
        <v>0</v>
      </c>
      <c r="AM14" s="20"/>
      <c r="AN14" s="9"/>
      <c r="AO14" s="1">
        <f t="shared" si="12"/>
        <v>0</v>
      </c>
      <c r="AP14" s="20"/>
      <c r="AQ14" s="9"/>
      <c r="AR14" s="1">
        <f t="shared" si="13"/>
        <v>0</v>
      </c>
      <c r="AT14" s="9"/>
      <c r="AU14" s="1">
        <f t="shared" si="14"/>
        <v>0</v>
      </c>
      <c r="AV14" s="20"/>
      <c r="AW14" s="9"/>
      <c r="AX14" s="1">
        <f t="shared" si="15"/>
        <v>0</v>
      </c>
      <c r="AY14" s="20"/>
      <c r="AZ14" s="10">
        <f t="shared" si="16"/>
        <v>1</v>
      </c>
      <c r="BA14" s="10">
        <f t="shared" si="17"/>
        <v>1</v>
      </c>
    </row>
    <row r="15" spans="1:59" x14ac:dyDescent="0.25">
      <c r="A15" s="1"/>
      <c r="B15" s="3" t="s">
        <v>8</v>
      </c>
      <c r="C15" s="24" t="s">
        <v>12</v>
      </c>
      <c r="D15" s="21"/>
      <c r="E15" s="1">
        <f t="shared" si="0"/>
        <v>0</v>
      </c>
      <c r="F15" s="20"/>
      <c r="G15" s="19"/>
      <c r="H15" s="1">
        <f t="shared" si="1"/>
        <v>0</v>
      </c>
      <c r="I15" s="20"/>
      <c r="J15" s="9">
        <v>0</v>
      </c>
      <c r="K15" s="1">
        <f t="shared" si="2"/>
        <v>1</v>
      </c>
      <c r="L15" s="20"/>
      <c r="M15" s="9">
        <v>0</v>
      </c>
      <c r="N15" s="1">
        <f t="shared" si="3"/>
        <v>1</v>
      </c>
      <c r="O15" s="20"/>
      <c r="P15" s="9"/>
      <c r="Q15" s="1">
        <f t="shared" si="4"/>
        <v>0</v>
      </c>
      <c r="R15" s="20"/>
      <c r="S15" s="9">
        <v>30</v>
      </c>
      <c r="T15" s="1">
        <f t="shared" si="5"/>
        <v>1</v>
      </c>
      <c r="U15" s="20"/>
      <c r="V15" s="9"/>
      <c r="W15" s="1">
        <f t="shared" si="6"/>
        <v>0</v>
      </c>
      <c r="X15" s="20"/>
      <c r="Y15" s="9"/>
      <c r="Z15" s="1">
        <f t="shared" si="7"/>
        <v>0</v>
      </c>
      <c r="AA15" s="20"/>
      <c r="AB15" s="9">
        <v>10</v>
      </c>
      <c r="AC15" s="1">
        <f t="shared" si="8"/>
        <v>1</v>
      </c>
      <c r="AD15" s="20"/>
      <c r="AE15" s="9"/>
      <c r="AF15" s="1">
        <f t="shared" si="9"/>
        <v>0</v>
      </c>
      <c r="AG15" s="20"/>
      <c r="AH15" s="9"/>
      <c r="AI15" s="1">
        <f t="shared" si="10"/>
        <v>0</v>
      </c>
      <c r="AJ15" s="20"/>
      <c r="AK15" s="9"/>
      <c r="AL15" s="1">
        <f t="shared" si="11"/>
        <v>0</v>
      </c>
      <c r="AM15" s="20"/>
      <c r="AN15" s="9"/>
      <c r="AO15" s="1">
        <f t="shared" si="12"/>
        <v>0</v>
      </c>
      <c r="AP15" s="20"/>
      <c r="AQ15" s="9"/>
      <c r="AR15" s="1">
        <f t="shared" si="13"/>
        <v>0</v>
      </c>
      <c r="AT15" s="9"/>
      <c r="AU15" s="1">
        <f t="shared" si="14"/>
        <v>0</v>
      </c>
      <c r="AV15" s="20"/>
      <c r="AW15" s="9"/>
      <c r="AX15" s="1">
        <f t="shared" si="15"/>
        <v>0</v>
      </c>
      <c r="AY15" s="20"/>
      <c r="AZ15" s="10">
        <f t="shared" si="16"/>
        <v>40</v>
      </c>
      <c r="BA15" s="10">
        <f t="shared" si="17"/>
        <v>4</v>
      </c>
    </row>
    <row r="16" spans="1:59" x14ac:dyDescent="0.25">
      <c r="A16" s="16"/>
      <c r="B16" s="1" t="s">
        <v>5</v>
      </c>
      <c r="C16" s="24" t="s">
        <v>13</v>
      </c>
      <c r="D16" s="21">
        <v>0</v>
      </c>
      <c r="E16" s="1">
        <f t="shared" si="0"/>
        <v>1</v>
      </c>
      <c r="F16" s="20"/>
      <c r="G16" s="19">
        <v>0</v>
      </c>
      <c r="H16" s="1">
        <f t="shared" si="1"/>
        <v>1</v>
      </c>
      <c r="I16" s="20"/>
      <c r="J16" s="9">
        <v>0</v>
      </c>
      <c r="K16" s="1">
        <f t="shared" si="2"/>
        <v>1</v>
      </c>
      <c r="L16" s="20"/>
      <c r="M16" s="9">
        <v>0</v>
      </c>
      <c r="N16" s="1">
        <f t="shared" si="3"/>
        <v>1</v>
      </c>
      <c r="O16" s="20"/>
      <c r="P16" s="9">
        <v>54</v>
      </c>
      <c r="Q16" s="1">
        <f t="shared" si="4"/>
        <v>1</v>
      </c>
      <c r="R16" s="20"/>
      <c r="S16" s="9">
        <v>165</v>
      </c>
      <c r="T16" s="1">
        <f t="shared" si="5"/>
        <v>1</v>
      </c>
      <c r="U16" s="20"/>
      <c r="V16" s="9">
        <v>270</v>
      </c>
      <c r="W16" s="1">
        <f t="shared" si="6"/>
        <v>1</v>
      </c>
      <c r="X16" s="20"/>
      <c r="Y16" s="9">
        <v>95</v>
      </c>
      <c r="Z16" s="1">
        <f t="shared" si="7"/>
        <v>1</v>
      </c>
      <c r="AA16" s="20"/>
      <c r="AB16" s="9">
        <v>10</v>
      </c>
      <c r="AC16" s="1">
        <f t="shared" si="8"/>
        <v>1</v>
      </c>
      <c r="AD16" s="20"/>
      <c r="AE16" s="9"/>
      <c r="AF16" s="1">
        <f t="shared" si="9"/>
        <v>0</v>
      </c>
      <c r="AG16" s="20"/>
      <c r="AH16" s="9"/>
      <c r="AI16" s="1">
        <f t="shared" si="10"/>
        <v>0</v>
      </c>
      <c r="AJ16" s="20"/>
      <c r="AK16" s="9"/>
      <c r="AL16" s="1">
        <f t="shared" si="11"/>
        <v>0</v>
      </c>
      <c r="AM16" s="20"/>
      <c r="AN16" s="9"/>
      <c r="AO16" s="1">
        <f t="shared" si="12"/>
        <v>0</v>
      </c>
      <c r="AP16" s="20"/>
      <c r="AQ16" s="9"/>
      <c r="AR16" s="1">
        <f t="shared" si="13"/>
        <v>0</v>
      </c>
      <c r="AT16" s="9"/>
      <c r="AU16" s="1">
        <f t="shared" si="14"/>
        <v>0</v>
      </c>
      <c r="AV16" s="20"/>
      <c r="AW16" s="9"/>
      <c r="AX16" s="1">
        <f t="shared" si="15"/>
        <v>0</v>
      </c>
      <c r="AY16" s="20"/>
      <c r="AZ16" s="10">
        <f t="shared" si="16"/>
        <v>594</v>
      </c>
      <c r="BA16" s="10">
        <f t="shared" si="17"/>
        <v>9</v>
      </c>
    </row>
    <row r="17" spans="1:53" x14ac:dyDescent="0.25">
      <c r="A17" s="17"/>
      <c r="B17" s="1" t="s">
        <v>25</v>
      </c>
      <c r="C17" s="23" t="s">
        <v>24</v>
      </c>
      <c r="D17" s="21"/>
      <c r="E17" s="1">
        <f t="shared" si="0"/>
        <v>0</v>
      </c>
      <c r="F17" s="20"/>
      <c r="G17" s="19"/>
      <c r="H17" s="1">
        <f t="shared" si="1"/>
        <v>0</v>
      </c>
      <c r="I17" s="20"/>
      <c r="J17" s="9"/>
      <c r="K17" s="1">
        <f t="shared" si="2"/>
        <v>0</v>
      </c>
      <c r="L17" s="20"/>
      <c r="M17" s="9"/>
      <c r="N17" s="1">
        <f t="shared" si="3"/>
        <v>0</v>
      </c>
      <c r="O17" s="20"/>
      <c r="P17" s="9">
        <v>1</v>
      </c>
      <c r="Q17" s="1">
        <f t="shared" si="4"/>
        <v>1</v>
      </c>
      <c r="R17" s="20"/>
      <c r="S17" s="9"/>
      <c r="T17" s="1">
        <f t="shared" si="5"/>
        <v>0</v>
      </c>
      <c r="U17" s="20"/>
      <c r="V17" s="9"/>
      <c r="W17" s="1">
        <f t="shared" si="6"/>
        <v>0</v>
      </c>
      <c r="X17" s="20"/>
      <c r="Y17" s="9"/>
      <c r="Z17" s="1">
        <f t="shared" si="7"/>
        <v>0</v>
      </c>
      <c r="AA17" s="20"/>
      <c r="AB17" s="9"/>
      <c r="AC17" s="1">
        <f t="shared" si="8"/>
        <v>0</v>
      </c>
      <c r="AD17" s="20"/>
      <c r="AE17" s="9"/>
      <c r="AF17" s="1">
        <f t="shared" si="9"/>
        <v>0</v>
      </c>
      <c r="AG17" s="20"/>
      <c r="AH17" s="9"/>
      <c r="AI17" s="1">
        <f t="shared" si="10"/>
        <v>0</v>
      </c>
      <c r="AJ17" s="20"/>
      <c r="AK17" s="9"/>
      <c r="AL17" s="1">
        <f t="shared" si="11"/>
        <v>0</v>
      </c>
      <c r="AM17" s="20"/>
      <c r="AN17" s="9"/>
      <c r="AO17" s="1">
        <f t="shared" si="12"/>
        <v>0</v>
      </c>
      <c r="AP17" s="20"/>
      <c r="AQ17" s="9"/>
      <c r="AR17" s="1">
        <f t="shared" si="13"/>
        <v>0</v>
      </c>
      <c r="AT17" s="9"/>
      <c r="AU17" s="1">
        <f t="shared" si="14"/>
        <v>0</v>
      </c>
      <c r="AV17" s="20"/>
      <c r="AW17" s="9"/>
      <c r="AX17" s="1">
        <f t="shared" si="15"/>
        <v>0</v>
      </c>
      <c r="AY17" s="20"/>
      <c r="AZ17" s="10">
        <f t="shared" si="16"/>
        <v>1</v>
      </c>
      <c r="BA17" s="10">
        <f t="shared" si="17"/>
        <v>1</v>
      </c>
    </row>
    <row r="18" spans="1:53" x14ac:dyDescent="0.25">
      <c r="A18" s="1"/>
      <c r="B18" s="1" t="s">
        <v>30</v>
      </c>
      <c r="C18" s="24" t="s">
        <v>23</v>
      </c>
      <c r="D18" s="21"/>
      <c r="E18" s="1">
        <f t="shared" si="0"/>
        <v>0</v>
      </c>
      <c r="F18" s="20"/>
      <c r="G18" s="19">
        <v>0</v>
      </c>
      <c r="H18" s="1">
        <f t="shared" si="1"/>
        <v>1</v>
      </c>
      <c r="I18" s="20"/>
      <c r="J18" s="9">
        <v>1</v>
      </c>
      <c r="K18" s="1">
        <f t="shared" si="2"/>
        <v>1</v>
      </c>
      <c r="L18" s="20"/>
      <c r="M18" s="9"/>
      <c r="N18" s="1">
        <f t="shared" si="3"/>
        <v>0</v>
      </c>
      <c r="O18" s="20"/>
      <c r="P18" s="9"/>
      <c r="Q18" s="1">
        <f t="shared" si="4"/>
        <v>0</v>
      </c>
      <c r="R18" s="20"/>
      <c r="S18" s="9"/>
      <c r="T18" s="1">
        <f t="shared" si="5"/>
        <v>0</v>
      </c>
      <c r="U18" s="20"/>
      <c r="V18" s="9"/>
      <c r="W18" s="1">
        <f t="shared" si="6"/>
        <v>0</v>
      </c>
      <c r="X18" s="20"/>
      <c r="Y18" s="9"/>
      <c r="Z18" s="1">
        <f t="shared" si="7"/>
        <v>0</v>
      </c>
      <c r="AA18" s="20"/>
      <c r="AB18" s="9"/>
      <c r="AC18" s="1">
        <f t="shared" si="8"/>
        <v>0</v>
      </c>
      <c r="AD18" s="20"/>
      <c r="AE18" s="9"/>
      <c r="AF18" s="1">
        <f t="shared" si="9"/>
        <v>0</v>
      </c>
      <c r="AG18" s="20"/>
      <c r="AH18" s="9"/>
      <c r="AI18" s="1">
        <f t="shared" si="10"/>
        <v>0</v>
      </c>
      <c r="AJ18" s="20"/>
      <c r="AK18" s="9"/>
      <c r="AL18" s="1">
        <f t="shared" si="11"/>
        <v>0</v>
      </c>
      <c r="AM18" s="20"/>
      <c r="AN18" s="9"/>
      <c r="AO18" s="1">
        <f t="shared" si="12"/>
        <v>0</v>
      </c>
      <c r="AP18" s="20"/>
      <c r="AQ18" s="9"/>
      <c r="AR18" s="1">
        <f t="shared" si="13"/>
        <v>0</v>
      </c>
      <c r="AT18" s="9"/>
      <c r="AU18" s="1">
        <f t="shared" si="14"/>
        <v>0</v>
      </c>
      <c r="AV18" s="20"/>
      <c r="AW18" s="9"/>
      <c r="AX18" s="1">
        <f t="shared" si="15"/>
        <v>0</v>
      </c>
      <c r="AY18" s="20"/>
      <c r="AZ18" s="10">
        <f t="shared" si="16"/>
        <v>1</v>
      </c>
      <c r="BA18" s="10">
        <f t="shared" si="17"/>
        <v>2</v>
      </c>
    </row>
    <row r="19" spans="1:53" x14ac:dyDescent="0.25">
      <c r="A19" s="1"/>
      <c r="B19" s="1" t="s">
        <v>35</v>
      </c>
      <c r="C19" s="27" t="s">
        <v>37</v>
      </c>
      <c r="D19" s="28"/>
      <c r="E19" s="1">
        <f t="shared" si="0"/>
        <v>0</v>
      </c>
      <c r="F19" s="20"/>
      <c r="G19" s="19"/>
      <c r="H19" s="1">
        <f t="shared" si="1"/>
        <v>0</v>
      </c>
      <c r="I19" s="20"/>
      <c r="J19" s="9"/>
      <c r="K19" s="1">
        <f t="shared" si="2"/>
        <v>0</v>
      </c>
      <c r="L19" s="20"/>
      <c r="M19" s="9"/>
      <c r="N19" s="1">
        <f t="shared" si="3"/>
        <v>0</v>
      </c>
      <c r="O19" s="20"/>
      <c r="P19" s="9">
        <v>360</v>
      </c>
      <c r="Q19" s="1">
        <f t="shared" si="4"/>
        <v>1</v>
      </c>
      <c r="R19" s="20"/>
      <c r="S19" s="9"/>
      <c r="T19" s="1">
        <f t="shared" si="5"/>
        <v>0</v>
      </c>
      <c r="U19" s="20"/>
      <c r="V19" s="9"/>
      <c r="W19" s="1">
        <f t="shared" si="6"/>
        <v>0</v>
      </c>
      <c r="X19" s="20"/>
      <c r="Y19" s="9"/>
      <c r="Z19" s="1">
        <f t="shared" si="7"/>
        <v>0</v>
      </c>
      <c r="AA19" s="20"/>
      <c r="AB19" s="9"/>
      <c r="AC19" s="1">
        <f t="shared" si="8"/>
        <v>0</v>
      </c>
      <c r="AD19" s="20"/>
      <c r="AE19" s="9"/>
      <c r="AF19" s="1">
        <f t="shared" si="9"/>
        <v>0</v>
      </c>
      <c r="AG19" s="20"/>
      <c r="AH19" s="9"/>
      <c r="AI19" s="1">
        <f t="shared" si="10"/>
        <v>0</v>
      </c>
      <c r="AJ19" s="20"/>
      <c r="AK19" s="9"/>
      <c r="AL19" s="1">
        <f t="shared" si="11"/>
        <v>0</v>
      </c>
      <c r="AM19" s="20"/>
      <c r="AN19" s="9"/>
      <c r="AO19" s="1">
        <f t="shared" si="12"/>
        <v>0</v>
      </c>
      <c r="AP19" s="20"/>
      <c r="AQ19" s="9"/>
      <c r="AR19" s="1">
        <f t="shared" si="13"/>
        <v>0</v>
      </c>
      <c r="AT19" s="9"/>
      <c r="AU19" s="1">
        <f t="shared" si="14"/>
        <v>0</v>
      </c>
      <c r="AV19" s="20"/>
      <c r="AW19" s="9"/>
      <c r="AX19" s="1">
        <f t="shared" si="15"/>
        <v>0</v>
      </c>
      <c r="AY19" s="20"/>
      <c r="AZ19" s="10">
        <f t="shared" si="16"/>
        <v>360</v>
      </c>
      <c r="BA19" s="10">
        <f t="shared" si="17"/>
        <v>1</v>
      </c>
    </row>
    <row r="20" spans="1:53" x14ac:dyDescent="0.25">
      <c r="A20" s="1"/>
      <c r="B20" s="1" t="s">
        <v>36</v>
      </c>
      <c r="C20" s="23" t="s">
        <v>36</v>
      </c>
      <c r="D20" s="21"/>
      <c r="E20" s="1">
        <f t="shared" si="0"/>
        <v>0</v>
      </c>
      <c r="F20" s="20"/>
      <c r="G20" s="19"/>
      <c r="H20" s="1">
        <f t="shared" si="1"/>
        <v>0</v>
      </c>
      <c r="I20" s="20"/>
      <c r="J20" s="9"/>
      <c r="K20" s="1">
        <f t="shared" si="2"/>
        <v>0</v>
      </c>
      <c r="L20" s="20"/>
      <c r="M20" s="9"/>
      <c r="N20" s="1">
        <f t="shared" si="3"/>
        <v>0</v>
      </c>
      <c r="O20" s="20"/>
      <c r="P20" s="9"/>
      <c r="Q20" s="1">
        <f t="shared" si="4"/>
        <v>0</v>
      </c>
      <c r="R20" s="20"/>
      <c r="S20" s="9"/>
      <c r="T20" s="1">
        <f t="shared" si="5"/>
        <v>0</v>
      </c>
      <c r="U20" s="20"/>
      <c r="V20" s="9"/>
      <c r="W20" s="1">
        <f t="shared" si="6"/>
        <v>0</v>
      </c>
      <c r="X20" s="20"/>
      <c r="Y20" s="9"/>
      <c r="Z20" s="1">
        <f t="shared" si="7"/>
        <v>0</v>
      </c>
      <c r="AA20" s="20"/>
      <c r="AB20" s="9"/>
      <c r="AC20" s="1">
        <f t="shared" si="8"/>
        <v>0</v>
      </c>
      <c r="AD20" s="20"/>
      <c r="AE20" s="9"/>
      <c r="AF20" s="1">
        <f t="shared" si="9"/>
        <v>0</v>
      </c>
      <c r="AG20" s="20"/>
      <c r="AH20" s="9"/>
      <c r="AI20" s="1">
        <f t="shared" si="10"/>
        <v>0</v>
      </c>
      <c r="AJ20" s="20"/>
      <c r="AK20" s="9"/>
      <c r="AL20" s="1">
        <f t="shared" si="11"/>
        <v>0</v>
      </c>
      <c r="AM20" s="20"/>
      <c r="AN20" s="9"/>
      <c r="AO20" s="1">
        <f t="shared" si="12"/>
        <v>0</v>
      </c>
      <c r="AP20" s="20"/>
      <c r="AQ20" s="9"/>
      <c r="AR20" s="1">
        <f t="shared" si="13"/>
        <v>0</v>
      </c>
      <c r="AT20" s="9"/>
      <c r="AU20" s="1">
        <f t="shared" si="14"/>
        <v>0</v>
      </c>
      <c r="AV20" s="20"/>
      <c r="AW20" s="9"/>
      <c r="AX20" s="1">
        <f t="shared" si="15"/>
        <v>0</v>
      </c>
      <c r="AY20" s="20"/>
      <c r="AZ20" s="10">
        <f t="shared" si="16"/>
        <v>0</v>
      </c>
      <c r="BA20" s="10">
        <f t="shared" si="17"/>
        <v>0</v>
      </c>
    </row>
    <row r="21" spans="1:53" ht="15.75" thickBot="1" x14ac:dyDescent="0.3">
      <c r="A21" s="1"/>
      <c r="B21" s="1"/>
      <c r="C21" s="23"/>
      <c r="D21" s="21"/>
      <c r="E21" s="1">
        <f t="shared" si="0"/>
        <v>0</v>
      </c>
      <c r="F21" s="20"/>
      <c r="G21" s="19"/>
      <c r="H21" s="1">
        <f t="shared" si="1"/>
        <v>0</v>
      </c>
      <c r="I21" s="20"/>
      <c r="J21" s="9"/>
      <c r="K21" s="1">
        <f t="shared" si="2"/>
        <v>0</v>
      </c>
      <c r="L21" s="20"/>
      <c r="M21" s="9"/>
      <c r="N21" s="1">
        <f t="shared" si="3"/>
        <v>0</v>
      </c>
      <c r="O21" s="20"/>
      <c r="P21" s="9"/>
      <c r="Q21" s="1">
        <f t="shared" si="4"/>
        <v>0</v>
      </c>
      <c r="R21" s="20"/>
      <c r="S21" s="9"/>
      <c r="T21" s="1">
        <f t="shared" si="5"/>
        <v>0</v>
      </c>
      <c r="U21" s="20"/>
      <c r="V21" s="9" t="s">
        <v>95</v>
      </c>
      <c r="W21" s="1">
        <f t="shared" si="6"/>
        <v>0</v>
      </c>
      <c r="X21" s="20"/>
      <c r="Y21" s="9" t="s">
        <v>89</v>
      </c>
      <c r="Z21" s="1">
        <f t="shared" si="7"/>
        <v>0</v>
      </c>
      <c r="AA21" s="20"/>
      <c r="AB21" s="9" t="s">
        <v>94</v>
      </c>
      <c r="AC21" s="1">
        <f t="shared" si="8"/>
        <v>0</v>
      </c>
      <c r="AD21" s="20"/>
      <c r="AE21" s="9"/>
      <c r="AF21" s="1">
        <f t="shared" si="9"/>
        <v>0</v>
      </c>
      <c r="AG21" s="20"/>
      <c r="AH21" s="9"/>
      <c r="AI21" s="1">
        <f t="shared" si="10"/>
        <v>0</v>
      </c>
      <c r="AJ21" s="20"/>
      <c r="AK21" s="9"/>
      <c r="AL21" s="1">
        <f t="shared" si="11"/>
        <v>0</v>
      </c>
      <c r="AM21" s="20"/>
      <c r="AN21" s="9"/>
      <c r="AO21" s="1">
        <f t="shared" si="12"/>
        <v>0</v>
      </c>
      <c r="AP21" s="20"/>
      <c r="AQ21" s="9"/>
      <c r="AR21" s="1">
        <f t="shared" si="13"/>
        <v>0</v>
      </c>
      <c r="AT21" s="9"/>
      <c r="AU21" s="1">
        <f t="shared" si="14"/>
        <v>0</v>
      </c>
      <c r="AV21" s="20"/>
      <c r="AW21" s="9"/>
      <c r="AX21" s="1">
        <f t="shared" si="15"/>
        <v>0</v>
      </c>
      <c r="AY21" s="20"/>
      <c r="AZ21" s="10">
        <f t="shared" si="16"/>
        <v>0</v>
      </c>
      <c r="BA21" s="10">
        <f t="shared" si="17"/>
        <v>0</v>
      </c>
    </row>
    <row r="22" spans="1:53" ht="16.5" thickTop="1" thickBot="1" x14ac:dyDescent="0.3">
      <c r="A22" s="1"/>
      <c r="B22" s="1"/>
      <c r="C22" s="2"/>
      <c r="D22" s="1">
        <f>SUM(D5:D21)</f>
        <v>0</v>
      </c>
      <c r="E22" s="11">
        <f>SUM(E5:E21)</f>
        <v>1</v>
      </c>
      <c r="G22" s="1">
        <f>SUM(G5:G21)</f>
        <v>0</v>
      </c>
      <c r="H22" s="11">
        <f>SUM(H5:H21)</f>
        <v>3</v>
      </c>
      <c r="J22" s="1">
        <f>SUM(J5:J21)</f>
        <v>2</v>
      </c>
      <c r="K22" s="11">
        <f>SUM(K5:K21)</f>
        <v>5</v>
      </c>
      <c r="M22" s="1">
        <f>SUM(M5:M21)</f>
        <v>0</v>
      </c>
      <c r="N22" s="11">
        <f>SUM(N5:N21)</f>
        <v>3</v>
      </c>
      <c r="P22" s="1">
        <f>SUM(P5:P21)</f>
        <v>456</v>
      </c>
      <c r="Q22" s="11">
        <f>SUM(Q5:Q21)</f>
        <v>6</v>
      </c>
      <c r="S22" s="1">
        <f>SUM(S5:S21)</f>
        <v>315</v>
      </c>
      <c r="T22" s="11">
        <f>SUM(T5:T21)</f>
        <v>4</v>
      </c>
      <c r="V22" s="1">
        <f>SUM(V5:V21)</f>
        <v>295</v>
      </c>
      <c r="W22" s="11">
        <f>SUM(W5:W21)</f>
        <v>3</v>
      </c>
      <c r="Y22" s="1">
        <f>SUM(Y5:Y21)</f>
        <v>185</v>
      </c>
      <c r="Z22" s="11">
        <f>SUM(Z5:Z21)</f>
        <v>3</v>
      </c>
      <c r="AB22" s="1">
        <f>SUM(AB5:AB21)</f>
        <v>20</v>
      </c>
      <c r="AC22" s="11">
        <f>SUM(AC5:AC21)</f>
        <v>2</v>
      </c>
      <c r="AE22" s="1">
        <f>SUM(AE5:AE21)</f>
        <v>0</v>
      </c>
      <c r="AF22" s="11">
        <f>SUM(AF5:AF21)</f>
        <v>0</v>
      </c>
      <c r="AH22" s="1">
        <f>SUM(AH5:AH21)</f>
        <v>0</v>
      </c>
      <c r="AI22" s="11">
        <f>SUM(AI5:AI21)</f>
        <v>0</v>
      </c>
      <c r="AK22" s="1">
        <f>SUM(AK5:AK21)</f>
        <v>0</v>
      </c>
      <c r="AL22" s="11">
        <f>SUM(AL5:AL21)</f>
        <v>0</v>
      </c>
      <c r="AN22" s="1">
        <f>SUM(AN5:AN21)</f>
        <v>0</v>
      </c>
      <c r="AO22" s="11">
        <f>SUM(AO5:AO21)</f>
        <v>0</v>
      </c>
      <c r="AQ22" s="1">
        <f>SUM(AQ5:AQ21)</f>
        <v>0</v>
      </c>
      <c r="AR22" s="11">
        <f>SUM(AR5:AR21)</f>
        <v>0</v>
      </c>
      <c r="AT22" s="1">
        <f>SUM(AT5:AT21)</f>
        <v>0</v>
      </c>
      <c r="AU22" s="11">
        <f>SUM(AU5:AU21)</f>
        <v>0</v>
      </c>
      <c r="AW22" s="1">
        <f>SUM(AW5:AW21)</f>
        <v>0</v>
      </c>
      <c r="AX22" s="11">
        <f>SUM(AX5:AX21)</f>
        <v>0</v>
      </c>
      <c r="AZ22" s="12">
        <f>SUM(AZ5:AZ21)</f>
        <v>1273</v>
      </c>
      <c r="BA22" s="14">
        <f>AVERAGE(BA5:BA21)</f>
        <v>1.7647058823529411</v>
      </c>
    </row>
    <row r="23" spans="1:53" ht="15.75" thickTop="1" x14ac:dyDescent="0.25"/>
    <row r="24" spans="1:53" ht="22.5" x14ac:dyDescent="0.3">
      <c r="A24" s="1"/>
      <c r="B24" s="4" t="s">
        <v>1</v>
      </c>
      <c r="C24" s="2"/>
      <c r="D24" s="3"/>
      <c r="E24" s="3"/>
      <c r="G24" s="1"/>
      <c r="H24" s="1"/>
      <c r="J24" s="1"/>
      <c r="K24" s="1"/>
      <c r="M24" s="1"/>
      <c r="N24" s="1"/>
      <c r="P24" s="1"/>
      <c r="Q24" s="1"/>
      <c r="S24" s="1"/>
      <c r="T24" s="1"/>
      <c r="V24" s="1"/>
      <c r="W24" s="1"/>
      <c r="Y24" s="1"/>
      <c r="Z24" s="1"/>
      <c r="AB24" s="1"/>
      <c r="AC24" s="1"/>
      <c r="AE24" s="1"/>
      <c r="AF24" s="1"/>
      <c r="AH24" s="1"/>
      <c r="AI24" s="1"/>
      <c r="AK24" s="1"/>
      <c r="AL24" s="1"/>
      <c r="AN24" s="1"/>
      <c r="AO24" s="1"/>
      <c r="AQ24" s="1"/>
      <c r="AR24" s="1"/>
      <c r="AT24" s="1"/>
      <c r="AU24" s="1"/>
      <c r="AW24" s="1"/>
      <c r="AX24" s="1"/>
      <c r="AY24" s="1"/>
      <c r="AZ24" s="1"/>
    </row>
    <row r="25" spans="1:53" x14ac:dyDescent="0.25">
      <c r="A25" s="1"/>
      <c r="B25" s="1"/>
      <c r="C25" s="2"/>
      <c r="D25" s="26" t="s">
        <v>38</v>
      </c>
      <c r="E25" s="15"/>
      <c r="G25" s="136" t="s">
        <v>39</v>
      </c>
      <c r="H25" s="136"/>
      <c r="J25" s="136" t="s">
        <v>41</v>
      </c>
      <c r="K25" s="136"/>
      <c r="M25" s="136" t="s">
        <v>40</v>
      </c>
      <c r="N25" s="136"/>
      <c r="P25" s="136" t="s">
        <v>42</v>
      </c>
      <c r="Q25" s="136"/>
      <c r="S25" s="136" t="s">
        <v>43</v>
      </c>
      <c r="T25" s="136"/>
      <c r="V25" s="136" t="s">
        <v>44</v>
      </c>
      <c r="W25" s="136"/>
      <c r="Y25" s="136" t="s">
        <v>45</v>
      </c>
      <c r="Z25" s="136"/>
      <c r="AB25" s="136" t="s">
        <v>46</v>
      </c>
      <c r="AC25" s="136"/>
      <c r="AE25" s="136" t="s">
        <v>47</v>
      </c>
      <c r="AF25" s="136"/>
      <c r="AH25" s="136" t="s">
        <v>48</v>
      </c>
      <c r="AI25" s="136"/>
      <c r="AK25" s="136" t="s">
        <v>46</v>
      </c>
      <c r="AL25" s="136"/>
      <c r="AN25" s="136" t="s">
        <v>47</v>
      </c>
      <c r="AO25" s="136"/>
      <c r="AQ25" s="136" t="s">
        <v>48</v>
      </c>
      <c r="AR25" s="136"/>
      <c r="AT25" s="26" t="s">
        <v>49</v>
      </c>
      <c r="AU25" s="26"/>
      <c r="AW25" s="26" t="s">
        <v>50</v>
      </c>
      <c r="AX25" s="26"/>
      <c r="AY25" s="1"/>
      <c r="AZ25" s="1"/>
    </row>
    <row r="26" spans="1:53" ht="18" thickBot="1" x14ac:dyDescent="0.35">
      <c r="A26" s="1"/>
      <c r="B26" s="5" t="s">
        <v>2</v>
      </c>
      <c r="C26" s="6" t="s">
        <v>3</v>
      </c>
      <c r="D26" s="7" t="s">
        <v>9</v>
      </c>
      <c r="E26" s="7" t="s">
        <v>4</v>
      </c>
      <c r="G26" s="7" t="s">
        <v>9</v>
      </c>
      <c r="H26" s="8" t="s">
        <v>4</v>
      </c>
      <c r="J26" s="7" t="s">
        <v>9</v>
      </c>
      <c r="K26" s="8" t="s">
        <v>4</v>
      </c>
      <c r="M26" s="7" t="s">
        <v>9</v>
      </c>
      <c r="N26" s="8" t="s">
        <v>4</v>
      </c>
      <c r="P26" s="7" t="s">
        <v>9</v>
      </c>
      <c r="Q26" s="8" t="s">
        <v>4</v>
      </c>
      <c r="S26" s="7" t="s">
        <v>9</v>
      </c>
      <c r="T26" s="8" t="s">
        <v>4</v>
      </c>
      <c r="V26" s="7" t="s">
        <v>9</v>
      </c>
      <c r="W26" s="8" t="s">
        <v>4</v>
      </c>
      <c r="Y26" s="7" t="s">
        <v>9</v>
      </c>
      <c r="Z26" s="8" t="s">
        <v>4</v>
      </c>
      <c r="AB26" s="7" t="s">
        <v>9</v>
      </c>
      <c r="AC26" s="8" t="s">
        <v>4</v>
      </c>
      <c r="AE26" s="7" t="s">
        <v>9</v>
      </c>
      <c r="AF26" s="8" t="s">
        <v>4</v>
      </c>
      <c r="AH26" s="7" t="s">
        <v>9</v>
      </c>
      <c r="AI26" s="8" t="s">
        <v>4</v>
      </c>
      <c r="AK26" s="7" t="s">
        <v>9</v>
      </c>
      <c r="AL26" s="8" t="s">
        <v>4</v>
      </c>
      <c r="AN26" s="7" t="s">
        <v>9</v>
      </c>
      <c r="AO26" s="8" t="s">
        <v>4</v>
      </c>
      <c r="AQ26" s="7" t="s">
        <v>9</v>
      </c>
      <c r="AR26" s="8" t="s">
        <v>4</v>
      </c>
      <c r="AT26" s="7" t="s">
        <v>9</v>
      </c>
      <c r="AU26" s="8" t="s">
        <v>4</v>
      </c>
      <c r="AW26" s="7" t="s">
        <v>9</v>
      </c>
      <c r="AX26" s="8" t="s">
        <v>4</v>
      </c>
      <c r="AZ26" s="8" t="s">
        <v>10</v>
      </c>
      <c r="BA26" s="5" t="s">
        <v>11</v>
      </c>
    </row>
    <row r="27" spans="1:53" ht="16.5" thickTop="1" thickBot="1" x14ac:dyDescent="0.3">
      <c r="A27" s="13" t="s">
        <v>52</v>
      </c>
      <c r="B27" s="1"/>
      <c r="C27" s="22"/>
      <c r="D27" s="3"/>
      <c r="E27" s="3"/>
      <c r="F27" s="20"/>
      <c r="G27" s="1"/>
      <c r="H27" s="1"/>
      <c r="I27" s="20"/>
      <c r="J27" s="1"/>
      <c r="K27" s="1"/>
      <c r="L27" s="20"/>
      <c r="M27" s="1"/>
      <c r="N27" s="1"/>
      <c r="O27" s="20"/>
      <c r="P27" s="1"/>
      <c r="Q27" s="1"/>
      <c r="R27" s="20"/>
      <c r="S27" s="1"/>
      <c r="T27" s="1"/>
      <c r="U27" s="20"/>
      <c r="V27" s="1"/>
      <c r="W27" s="1"/>
      <c r="X27" s="20"/>
      <c r="Y27" s="1"/>
      <c r="Z27" s="1"/>
      <c r="AA27" s="20"/>
      <c r="AB27" s="1"/>
      <c r="AC27" s="1"/>
      <c r="AD27" s="20"/>
      <c r="AE27" s="1"/>
      <c r="AF27" s="1"/>
      <c r="AG27" s="20"/>
      <c r="AH27" s="1"/>
      <c r="AI27" s="1"/>
      <c r="AJ27" s="20"/>
      <c r="AK27" s="1"/>
      <c r="AL27" s="1"/>
      <c r="AM27" s="20"/>
      <c r="AN27" s="1"/>
      <c r="AO27" s="1"/>
      <c r="AP27" s="20"/>
      <c r="AQ27" s="1"/>
      <c r="AR27" s="1"/>
      <c r="AT27" s="1"/>
      <c r="AU27" s="1"/>
      <c r="AV27" s="20"/>
      <c r="AW27" s="1"/>
      <c r="AX27" s="1"/>
      <c r="AY27" s="20"/>
      <c r="AZ27" s="1"/>
      <c r="BA27" s="1"/>
    </row>
    <row r="28" spans="1:53" x14ac:dyDescent="0.25">
      <c r="A28" s="1"/>
      <c r="B28" s="1" t="s">
        <v>26</v>
      </c>
      <c r="C28" s="23" t="s">
        <v>27</v>
      </c>
      <c r="D28" s="21"/>
      <c r="E28" s="1">
        <f t="shared" ref="E28:E44" si="18">COUNT(D28)</f>
        <v>0</v>
      </c>
      <c r="F28" s="20"/>
      <c r="G28" s="19"/>
      <c r="H28" s="1">
        <f t="shared" ref="H28:H44" si="19">COUNT(G28)</f>
        <v>0</v>
      </c>
      <c r="I28" s="20"/>
      <c r="J28" s="9"/>
      <c r="K28" s="1">
        <f t="shared" ref="K28:K44" si="20">COUNT(J28)</f>
        <v>0</v>
      </c>
      <c r="L28" s="20"/>
      <c r="M28" s="9"/>
      <c r="N28" s="1">
        <f t="shared" ref="N28:N44" si="21">COUNT(M28)</f>
        <v>0</v>
      </c>
      <c r="O28" s="20"/>
      <c r="P28" s="9">
        <v>1</v>
      </c>
      <c r="Q28" s="1">
        <f t="shared" ref="Q28:Q44" si="22">COUNT(P28)</f>
        <v>1</v>
      </c>
      <c r="R28" s="20"/>
      <c r="S28" s="9">
        <v>90</v>
      </c>
      <c r="T28" s="1">
        <f t="shared" ref="T28:T44" si="23">COUNT(S28)</f>
        <v>1</v>
      </c>
      <c r="U28" s="20"/>
      <c r="V28" s="9">
        <v>20</v>
      </c>
      <c r="W28" s="1">
        <f t="shared" ref="W28:W44" si="24">COUNT(V28)</f>
        <v>1</v>
      </c>
      <c r="X28" s="20"/>
      <c r="Y28" s="9">
        <v>60</v>
      </c>
      <c r="Z28" s="1">
        <f t="shared" ref="Z28:Z44" si="25">COUNT(Y28)</f>
        <v>1</v>
      </c>
      <c r="AA28" s="20"/>
      <c r="AB28" s="9">
        <v>160</v>
      </c>
      <c r="AC28" s="1">
        <f t="shared" ref="AC28:AC44" si="26">COUNT(AB28)</f>
        <v>1</v>
      </c>
      <c r="AD28" s="20"/>
      <c r="AE28" s="9"/>
      <c r="AF28" s="1">
        <f t="shared" ref="AF28:AF44" si="27">COUNT(AE28)</f>
        <v>0</v>
      </c>
      <c r="AG28" s="20"/>
      <c r="AH28" s="9"/>
      <c r="AI28" s="1">
        <f t="shared" ref="AI28:AI44" si="28">COUNT(AH28)</f>
        <v>0</v>
      </c>
      <c r="AJ28" s="20"/>
      <c r="AK28" s="9"/>
      <c r="AL28" s="1">
        <f t="shared" ref="AL28:AL44" si="29">COUNT(AK28)</f>
        <v>0</v>
      </c>
      <c r="AM28" s="20"/>
      <c r="AN28" s="9"/>
      <c r="AO28" s="1">
        <f t="shared" ref="AO28:AO44" si="30">COUNT(AN28)</f>
        <v>0</v>
      </c>
      <c r="AP28" s="20"/>
      <c r="AQ28" s="9"/>
      <c r="AR28" s="1">
        <f t="shared" ref="AR28:AR44" si="31">COUNT(AQ28)</f>
        <v>0</v>
      </c>
      <c r="AT28" s="9"/>
      <c r="AU28" s="1">
        <f t="shared" ref="AU28:AU44" si="32">COUNT(AT28)</f>
        <v>0</v>
      </c>
      <c r="AV28" s="20"/>
      <c r="AW28" s="9"/>
      <c r="AX28" s="1">
        <f t="shared" ref="AX28:AX44" si="33">COUNT(AW28)</f>
        <v>0</v>
      </c>
      <c r="AY28" s="20"/>
      <c r="AZ28" s="10">
        <f t="shared" ref="AZ28:AZ44" si="34">SUM(AW28,AT28,AH28,AE28,AB28,Y28,V28,S28,P28,M28,J28,G28,D28)</f>
        <v>331</v>
      </c>
      <c r="BA28" s="10">
        <f t="shared" ref="BA28:BA44" si="35">SUM(AX28,AU28,AI28,AF28,AC28,Z28,W28,T28,Q28,N28,K28,H28,E28)</f>
        <v>5</v>
      </c>
    </row>
    <row r="29" spans="1:53" x14ac:dyDescent="0.25">
      <c r="A29" s="1"/>
      <c r="B29" s="18" t="s">
        <v>15</v>
      </c>
      <c r="C29" s="24" t="s">
        <v>22</v>
      </c>
      <c r="D29" s="21"/>
      <c r="E29" s="1">
        <f t="shared" si="18"/>
        <v>0</v>
      </c>
      <c r="F29" s="20"/>
      <c r="G29" s="19"/>
      <c r="H29" s="1">
        <f t="shared" si="19"/>
        <v>0</v>
      </c>
      <c r="I29" s="20"/>
      <c r="J29" s="9"/>
      <c r="K29" s="1">
        <f t="shared" si="20"/>
        <v>0</v>
      </c>
      <c r="L29" s="20"/>
      <c r="M29" s="9"/>
      <c r="N29" s="1">
        <f t="shared" si="21"/>
        <v>0</v>
      </c>
      <c r="O29" s="20"/>
      <c r="P29" s="9"/>
      <c r="Q29" s="1">
        <f t="shared" si="22"/>
        <v>0</v>
      </c>
      <c r="R29" s="20"/>
      <c r="S29" s="9"/>
      <c r="T29" s="1">
        <f t="shared" si="23"/>
        <v>0</v>
      </c>
      <c r="U29" s="20"/>
      <c r="V29" s="9"/>
      <c r="W29" s="1">
        <f t="shared" si="24"/>
        <v>0</v>
      </c>
      <c r="X29" s="20"/>
      <c r="Y29" s="9"/>
      <c r="Z29" s="1">
        <f t="shared" si="25"/>
        <v>0</v>
      </c>
      <c r="AA29" s="20"/>
      <c r="AB29" s="9"/>
      <c r="AC29" s="1">
        <f t="shared" si="26"/>
        <v>0</v>
      </c>
      <c r="AD29" s="20"/>
      <c r="AE29" s="9"/>
      <c r="AF29" s="1">
        <f t="shared" si="27"/>
        <v>0</v>
      </c>
      <c r="AG29" s="20"/>
      <c r="AH29" s="9"/>
      <c r="AI29" s="1">
        <f t="shared" si="28"/>
        <v>0</v>
      </c>
      <c r="AJ29" s="20"/>
      <c r="AK29" s="9"/>
      <c r="AL29" s="1">
        <f t="shared" si="29"/>
        <v>0</v>
      </c>
      <c r="AM29" s="20"/>
      <c r="AN29" s="9"/>
      <c r="AO29" s="1">
        <f t="shared" si="30"/>
        <v>0</v>
      </c>
      <c r="AP29" s="20"/>
      <c r="AQ29" s="9"/>
      <c r="AR29" s="1">
        <f t="shared" si="31"/>
        <v>0</v>
      </c>
      <c r="AT29" s="9"/>
      <c r="AU29" s="1">
        <f t="shared" si="32"/>
        <v>0</v>
      </c>
      <c r="AV29" s="20"/>
      <c r="AW29" s="9"/>
      <c r="AX29" s="1">
        <f t="shared" si="33"/>
        <v>0</v>
      </c>
      <c r="AY29" s="20"/>
      <c r="AZ29" s="10">
        <f t="shared" si="34"/>
        <v>0</v>
      </c>
      <c r="BA29" s="10">
        <f t="shared" si="35"/>
        <v>0</v>
      </c>
    </row>
    <row r="30" spans="1:53" x14ac:dyDescent="0.25">
      <c r="A30" s="1"/>
      <c r="B30" s="3" t="s">
        <v>17</v>
      </c>
      <c r="C30" s="23" t="s">
        <v>18</v>
      </c>
      <c r="D30" s="21"/>
      <c r="E30" s="1">
        <f t="shared" si="18"/>
        <v>0</v>
      </c>
      <c r="F30" s="20"/>
      <c r="G30" s="19"/>
      <c r="H30" s="1">
        <f t="shared" si="19"/>
        <v>0</v>
      </c>
      <c r="I30" s="20"/>
      <c r="J30" s="9"/>
      <c r="K30" s="1">
        <f t="shared" si="20"/>
        <v>0</v>
      </c>
      <c r="L30" s="20"/>
      <c r="M30" s="9"/>
      <c r="N30" s="1">
        <f t="shared" si="21"/>
        <v>0</v>
      </c>
      <c r="O30" s="20"/>
      <c r="P30" s="9"/>
      <c r="Q30" s="1">
        <f t="shared" si="22"/>
        <v>0</v>
      </c>
      <c r="R30" s="20"/>
      <c r="S30" s="9"/>
      <c r="T30" s="1">
        <f t="shared" si="23"/>
        <v>0</v>
      </c>
      <c r="U30" s="20"/>
      <c r="V30" s="9"/>
      <c r="W30" s="1">
        <f t="shared" si="24"/>
        <v>0</v>
      </c>
      <c r="X30" s="20"/>
      <c r="Y30" s="9"/>
      <c r="Z30" s="1">
        <f t="shared" si="25"/>
        <v>0</v>
      </c>
      <c r="AA30" s="20"/>
      <c r="AB30" s="9"/>
      <c r="AC30" s="1">
        <f t="shared" si="26"/>
        <v>0</v>
      </c>
      <c r="AD30" s="20"/>
      <c r="AE30" s="9"/>
      <c r="AF30" s="1">
        <f t="shared" si="27"/>
        <v>0</v>
      </c>
      <c r="AG30" s="20"/>
      <c r="AH30" s="9"/>
      <c r="AI30" s="1">
        <f t="shared" si="28"/>
        <v>0</v>
      </c>
      <c r="AJ30" s="20"/>
      <c r="AK30" s="9"/>
      <c r="AL30" s="1">
        <f t="shared" si="29"/>
        <v>0</v>
      </c>
      <c r="AM30" s="20"/>
      <c r="AN30" s="9"/>
      <c r="AO30" s="1">
        <f t="shared" si="30"/>
        <v>0</v>
      </c>
      <c r="AP30" s="20"/>
      <c r="AQ30" s="9"/>
      <c r="AR30" s="1">
        <f t="shared" si="31"/>
        <v>0</v>
      </c>
      <c r="AT30" s="9"/>
      <c r="AU30" s="1">
        <f t="shared" si="32"/>
        <v>0</v>
      </c>
      <c r="AV30" s="20"/>
      <c r="AW30" s="9"/>
      <c r="AX30" s="1">
        <f t="shared" si="33"/>
        <v>0</v>
      </c>
      <c r="AY30" s="20"/>
      <c r="AZ30" s="10">
        <f t="shared" si="34"/>
        <v>0</v>
      </c>
      <c r="BA30" s="10">
        <f t="shared" si="35"/>
        <v>0</v>
      </c>
    </row>
    <row r="31" spans="1:53" x14ac:dyDescent="0.25">
      <c r="A31" s="1"/>
      <c r="B31" s="1" t="s">
        <v>17</v>
      </c>
      <c r="C31" s="24" t="s">
        <v>19</v>
      </c>
      <c r="D31" s="21"/>
      <c r="E31" s="1">
        <f t="shared" si="18"/>
        <v>0</v>
      </c>
      <c r="F31" s="20"/>
      <c r="G31" s="19"/>
      <c r="H31" s="1">
        <f t="shared" si="19"/>
        <v>0</v>
      </c>
      <c r="I31" s="20"/>
      <c r="J31" s="9"/>
      <c r="K31" s="1">
        <f t="shared" si="20"/>
        <v>0</v>
      </c>
      <c r="L31" s="20"/>
      <c r="M31" s="9"/>
      <c r="N31" s="1">
        <f t="shared" si="21"/>
        <v>0</v>
      </c>
      <c r="O31" s="20"/>
      <c r="P31" s="9"/>
      <c r="Q31" s="1">
        <f t="shared" si="22"/>
        <v>0</v>
      </c>
      <c r="R31" s="20"/>
      <c r="S31" s="9"/>
      <c r="T31" s="1">
        <f t="shared" si="23"/>
        <v>0</v>
      </c>
      <c r="U31" s="20"/>
      <c r="V31" s="9"/>
      <c r="W31" s="1">
        <f t="shared" si="24"/>
        <v>0</v>
      </c>
      <c r="X31" s="20"/>
      <c r="Y31" s="9"/>
      <c r="Z31" s="1">
        <f t="shared" si="25"/>
        <v>0</v>
      </c>
      <c r="AA31" s="20"/>
      <c r="AB31" s="9"/>
      <c r="AC31" s="1">
        <f t="shared" si="26"/>
        <v>0</v>
      </c>
      <c r="AD31" s="20"/>
      <c r="AE31" s="9"/>
      <c r="AF31" s="1">
        <f t="shared" si="27"/>
        <v>0</v>
      </c>
      <c r="AG31" s="20"/>
      <c r="AH31" s="9"/>
      <c r="AI31" s="1">
        <f t="shared" si="28"/>
        <v>0</v>
      </c>
      <c r="AJ31" s="20"/>
      <c r="AK31" s="9"/>
      <c r="AL31" s="1">
        <f t="shared" si="29"/>
        <v>0</v>
      </c>
      <c r="AM31" s="20"/>
      <c r="AN31" s="9"/>
      <c r="AO31" s="1">
        <f t="shared" si="30"/>
        <v>0</v>
      </c>
      <c r="AP31" s="20"/>
      <c r="AQ31" s="9"/>
      <c r="AR31" s="1">
        <f t="shared" si="31"/>
        <v>0</v>
      </c>
      <c r="AT31" s="9"/>
      <c r="AU31" s="1">
        <f t="shared" si="32"/>
        <v>0</v>
      </c>
      <c r="AV31" s="20"/>
      <c r="AW31" s="9"/>
      <c r="AX31" s="1">
        <f t="shared" si="33"/>
        <v>0</v>
      </c>
      <c r="AY31" s="20"/>
      <c r="AZ31" s="10">
        <f t="shared" si="34"/>
        <v>0</v>
      </c>
      <c r="BA31" s="10">
        <f t="shared" si="35"/>
        <v>0</v>
      </c>
    </row>
    <row r="32" spans="1:53" x14ac:dyDescent="0.25">
      <c r="A32" s="1"/>
      <c r="B32" s="3" t="s">
        <v>14</v>
      </c>
      <c r="C32" s="24" t="s">
        <v>21</v>
      </c>
      <c r="D32" s="21"/>
      <c r="E32" s="1">
        <f t="shared" si="18"/>
        <v>0</v>
      </c>
      <c r="F32" s="20"/>
      <c r="G32" s="19"/>
      <c r="H32" s="1">
        <f t="shared" si="19"/>
        <v>0</v>
      </c>
      <c r="I32" s="20"/>
      <c r="J32" s="9"/>
      <c r="K32" s="1">
        <f t="shared" si="20"/>
        <v>0</v>
      </c>
      <c r="L32" s="20"/>
      <c r="M32" s="9"/>
      <c r="N32" s="1">
        <f t="shared" si="21"/>
        <v>0</v>
      </c>
      <c r="O32" s="20"/>
      <c r="P32" s="9"/>
      <c r="Q32" s="1">
        <f t="shared" si="22"/>
        <v>0</v>
      </c>
      <c r="R32" s="20"/>
      <c r="S32" s="9"/>
      <c r="T32" s="1">
        <f t="shared" si="23"/>
        <v>0</v>
      </c>
      <c r="U32" s="20"/>
      <c r="V32" s="9"/>
      <c r="W32" s="1">
        <f t="shared" si="24"/>
        <v>0</v>
      </c>
      <c r="X32" s="20"/>
      <c r="Y32" s="9"/>
      <c r="Z32" s="1">
        <f t="shared" si="25"/>
        <v>0</v>
      </c>
      <c r="AA32" s="20"/>
      <c r="AB32" s="9"/>
      <c r="AC32" s="1">
        <f t="shared" si="26"/>
        <v>0</v>
      </c>
      <c r="AD32" s="20"/>
      <c r="AE32" s="9"/>
      <c r="AF32" s="1">
        <f t="shared" si="27"/>
        <v>0</v>
      </c>
      <c r="AG32" s="20"/>
      <c r="AH32" s="9"/>
      <c r="AI32" s="1">
        <f t="shared" si="28"/>
        <v>0</v>
      </c>
      <c r="AJ32" s="20"/>
      <c r="AK32" s="9"/>
      <c r="AL32" s="1">
        <f t="shared" si="29"/>
        <v>0</v>
      </c>
      <c r="AM32" s="20"/>
      <c r="AN32" s="9"/>
      <c r="AO32" s="1">
        <f t="shared" si="30"/>
        <v>0</v>
      </c>
      <c r="AP32" s="20"/>
      <c r="AQ32" s="9"/>
      <c r="AR32" s="1">
        <f t="shared" si="31"/>
        <v>0</v>
      </c>
      <c r="AT32" s="9"/>
      <c r="AU32" s="1">
        <f t="shared" si="32"/>
        <v>0</v>
      </c>
      <c r="AV32" s="20"/>
      <c r="AW32" s="9"/>
      <c r="AX32" s="1">
        <f t="shared" si="33"/>
        <v>0</v>
      </c>
      <c r="AY32" s="20"/>
      <c r="AZ32" s="10">
        <f t="shared" si="34"/>
        <v>0</v>
      </c>
      <c r="BA32" s="10">
        <f t="shared" si="35"/>
        <v>0</v>
      </c>
    </row>
    <row r="33" spans="1:53" x14ac:dyDescent="0.25">
      <c r="A33" s="1"/>
      <c r="B33" s="3" t="s">
        <v>6</v>
      </c>
      <c r="C33" s="23" t="s">
        <v>29</v>
      </c>
      <c r="D33" s="21"/>
      <c r="E33" s="1">
        <f t="shared" si="18"/>
        <v>0</v>
      </c>
      <c r="F33" s="20"/>
      <c r="G33" s="19"/>
      <c r="H33" s="1">
        <f t="shared" si="19"/>
        <v>0</v>
      </c>
      <c r="I33" s="20"/>
      <c r="J33" s="9">
        <v>0</v>
      </c>
      <c r="K33" s="1">
        <f t="shared" si="20"/>
        <v>1</v>
      </c>
      <c r="L33" s="20"/>
      <c r="M33" s="9">
        <v>0</v>
      </c>
      <c r="N33" s="1">
        <f t="shared" si="21"/>
        <v>1</v>
      </c>
      <c r="O33" s="20"/>
      <c r="P33" s="9">
        <v>87</v>
      </c>
      <c r="Q33" s="1">
        <f t="shared" si="22"/>
        <v>1</v>
      </c>
      <c r="R33" s="20"/>
      <c r="S33" s="9">
        <v>1240</v>
      </c>
      <c r="T33" s="1">
        <f t="shared" si="23"/>
        <v>1</v>
      </c>
      <c r="U33" s="20"/>
      <c r="V33" s="9">
        <v>119</v>
      </c>
      <c r="W33" s="1">
        <f t="shared" si="24"/>
        <v>1</v>
      </c>
      <c r="X33" s="20"/>
      <c r="Y33" s="9">
        <v>190</v>
      </c>
      <c r="Z33" s="1">
        <f t="shared" si="25"/>
        <v>1</v>
      </c>
      <c r="AA33" s="20"/>
      <c r="AB33" s="9">
        <v>120</v>
      </c>
      <c r="AC33" s="1">
        <f t="shared" si="26"/>
        <v>1</v>
      </c>
      <c r="AD33" s="20"/>
      <c r="AE33" s="9"/>
      <c r="AF33" s="1">
        <f t="shared" si="27"/>
        <v>0</v>
      </c>
      <c r="AG33" s="20"/>
      <c r="AH33" s="9"/>
      <c r="AI33" s="1">
        <f t="shared" si="28"/>
        <v>0</v>
      </c>
      <c r="AJ33" s="20"/>
      <c r="AK33" s="9"/>
      <c r="AL33" s="1">
        <f t="shared" si="29"/>
        <v>0</v>
      </c>
      <c r="AM33" s="20"/>
      <c r="AN33" s="9"/>
      <c r="AO33" s="1">
        <f t="shared" si="30"/>
        <v>0</v>
      </c>
      <c r="AP33" s="20"/>
      <c r="AQ33" s="9"/>
      <c r="AR33" s="1">
        <f t="shared" si="31"/>
        <v>0</v>
      </c>
      <c r="AT33" s="9"/>
      <c r="AU33" s="1">
        <f t="shared" si="32"/>
        <v>0</v>
      </c>
      <c r="AV33" s="20"/>
      <c r="AW33" s="9"/>
      <c r="AX33" s="1">
        <f t="shared" si="33"/>
        <v>0</v>
      </c>
      <c r="AY33" s="20"/>
      <c r="AZ33" s="10">
        <f t="shared" si="34"/>
        <v>1756</v>
      </c>
      <c r="BA33" s="10">
        <f t="shared" si="35"/>
        <v>7</v>
      </c>
    </row>
    <row r="34" spans="1:53" x14ac:dyDescent="0.25">
      <c r="A34" s="1"/>
      <c r="B34" s="18" t="s">
        <v>16</v>
      </c>
      <c r="C34" s="24" t="s">
        <v>20</v>
      </c>
      <c r="D34" s="21"/>
      <c r="E34" s="1">
        <f t="shared" si="18"/>
        <v>0</v>
      </c>
      <c r="F34" s="20"/>
      <c r="G34" s="19"/>
      <c r="H34" s="1">
        <f t="shared" si="19"/>
        <v>0</v>
      </c>
      <c r="I34" s="20"/>
      <c r="J34" s="9"/>
      <c r="K34" s="1">
        <f t="shared" si="20"/>
        <v>0</v>
      </c>
      <c r="L34" s="20"/>
      <c r="M34" s="9"/>
      <c r="N34" s="1">
        <f t="shared" si="21"/>
        <v>0</v>
      </c>
      <c r="O34" s="20"/>
      <c r="P34" s="9"/>
      <c r="Q34" s="1">
        <f t="shared" si="22"/>
        <v>0</v>
      </c>
      <c r="R34" s="20"/>
      <c r="S34" s="9"/>
      <c r="T34" s="1">
        <f t="shared" si="23"/>
        <v>0</v>
      </c>
      <c r="U34" s="20"/>
      <c r="V34" s="9"/>
      <c r="W34" s="1">
        <f t="shared" si="24"/>
        <v>0</v>
      </c>
      <c r="X34" s="20"/>
      <c r="Y34" s="9">
        <v>2</v>
      </c>
      <c r="Z34" s="1">
        <f t="shared" si="25"/>
        <v>1</v>
      </c>
      <c r="AA34" s="20"/>
      <c r="AB34" s="9"/>
      <c r="AC34" s="1">
        <f t="shared" si="26"/>
        <v>0</v>
      </c>
      <c r="AD34" s="20"/>
      <c r="AE34" s="9"/>
      <c r="AF34" s="1">
        <f t="shared" si="27"/>
        <v>0</v>
      </c>
      <c r="AG34" s="20"/>
      <c r="AH34" s="9"/>
      <c r="AI34" s="1">
        <f t="shared" si="28"/>
        <v>0</v>
      </c>
      <c r="AJ34" s="20"/>
      <c r="AK34" s="9"/>
      <c r="AL34" s="1">
        <f t="shared" si="29"/>
        <v>0</v>
      </c>
      <c r="AM34" s="20"/>
      <c r="AN34" s="9"/>
      <c r="AO34" s="1">
        <f t="shared" si="30"/>
        <v>0</v>
      </c>
      <c r="AP34" s="20"/>
      <c r="AQ34" s="9"/>
      <c r="AR34" s="1">
        <f t="shared" si="31"/>
        <v>0</v>
      </c>
      <c r="AT34" s="9"/>
      <c r="AU34" s="1">
        <f t="shared" si="32"/>
        <v>0</v>
      </c>
      <c r="AV34" s="20"/>
      <c r="AW34" s="9"/>
      <c r="AX34" s="1">
        <f t="shared" si="33"/>
        <v>0</v>
      </c>
      <c r="AY34" s="20"/>
      <c r="AZ34" s="10">
        <f t="shared" si="34"/>
        <v>2</v>
      </c>
      <c r="BA34" s="10">
        <f t="shared" si="35"/>
        <v>1</v>
      </c>
    </row>
    <row r="35" spans="1:53" x14ac:dyDescent="0.25">
      <c r="A35" s="16"/>
      <c r="B35" s="3" t="s">
        <v>33</v>
      </c>
      <c r="C35" s="25" t="s">
        <v>34</v>
      </c>
      <c r="D35" s="21"/>
      <c r="E35" s="1">
        <f t="shared" si="18"/>
        <v>0</v>
      </c>
      <c r="F35" s="20"/>
      <c r="G35" s="19"/>
      <c r="H35" s="1">
        <f t="shared" si="19"/>
        <v>0</v>
      </c>
      <c r="I35" s="20"/>
      <c r="J35" s="9"/>
      <c r="K35" s="1">
        <f t="shared" si="20"/>
        <v>0</v>
      </c>
      <c r="L35" s="20"/>
      <c r="M35" s="9"/>
      <c r="N35" s="1">
        <f t="shared" si="21"/>
        <v>0</v>
      </c>
      <c r="O35" s="20"/>
      <c r="P35" s="9"/>
      <c r="Q35" s="1">
        <f t="shared" si="22"/>
        <v>0</v>
      </c>
      <c r="R35" s="20"/>
      <c r="S35" s="9"/>
      <c r="T35" s="1">
        <f t="shared" si="23"/>
        <v>0</v>
      </c>
      <c r="U35" s="20"/>
      <c r="V35" s="9"/>
      <c r="W35" s="1">
        <f t="shared" si="24"/>
        <v>0</v>
      </c>
      <c r="X35" s="20"/>
      <c r="Y35" s="9"/>
      <c r="Z35" s="1">
        <f t="shared" si="25"/>
        <v>0</v>
      </c>
      <c r="AA35" s="20"/>
      <c r="AB35" s="9"/>
      <c r="AC35" s="1">
        <f t="shared" si="26"/>
        <v>0</v>
      </c>
      <c r="AD35" s="20"/>
      <c r="AE35" s="9"/>
      <c r="AF35" s="1">
        <f t="shared" si="27"/>
        <v>0</v>
      </c>
      <c r="AG35" s="20"/>
      <c r="AH35" s="9"/>
      <c r="AI35" s="1">
        <f t="shared" si="28"/>
        <v>0</v>
      </c>
      <c r="AJ35" s="20"/>
      <c r="AK35" s="9"/>
      <c r="AL35" s="1">
        <f t="shared" si="29"/>
        <v>0</v>
      </c>
      <c r="AM35" s="20"/>
      <c r="AN35" s="9"/>
      <c r="AO35" s="1">
        <f t="shared" si="30"/>
        <v>0</v>
      </c>
      <c r="AP35" s="20"/>
      <c r="AQ35" s="9"/>
      <c r="AR35" s="1">
        <f t="shared" si="31"/>
        <v>0</v>
      </c>
      <c r="AT35" s="9"/>
      <c r="AU35" s="1">
        <f t="shared" si="32"/>
        <v>0</v>
      </c>
      <c r="AV35" s="20"/>
      <c r="AW35" s="9"/>
      <c r="AX35" s="1">
        <f t="shared" si="33"/>
        <v>0</v>
      </c>
      <c r="AY35" s="20"/>
      <c r="AZ35" s="10">
        <f t="shared" si="34"/>
        <v>0</v>
      </c>
      <c r="BA35" s="10">
        <f t="shared" si="35"/>
        <v>0</v>
      </c>
    </row>
    <row r="36" spans="1:53" x14ac:dyDescent="0.25">
      <c r="A36" s="1"/>
      <c r="B36" s="3" t="s">
        <v>31</v>
      </c>
      <c r="C36" s="25" t="s">
        <v>32</v>
      </c>
      <c r="D36" s="21"/>
      <c r="E36" s="1">
        <f t="shared" si="18"/>
        <v>0</v>
      </c>
      <c r="F36" s="20"/>
      <c r="G36" s="19"/>
      <c r="H36" s="1">
        <f t="shared" si="19"/>
        <v>0</v>
      </c>
      <c r="I36" s="20"/>
      <c r="J36" s="9"/>
      <c r="K36" s="1">
        <f t="shared" si="20"/>
        <v>0</v>
      </c>
      <c r="L36" s="20"/>
      <c r="M36" s="9"/>
      <c r="N36" s="1">
        <f t="shared" si="21"/>
        <v>0</v>
      </c>
      <c r="O36" s="20"/>
      <c r="P36" s="9"/>
      <c r="Q36" s="1">
        <f t="shared" si="22"/>
        <v>0</v>
      </c>
      <c r="R36" s="20"/>
      <c r="S36" s="9"/>
      <c r="T36" s="1">
        <f t="shared" si="23"/>
        <v>0</v>
      </c>
      <c r="U36" s="20"/>
      <c r="V36" s="9"/>
      <c r="W36" s="1">
        <f t="shared" si="24"/>
        <v>0</v>
      </c>
      <c r="X36" s="20"/>
      <c r="Y36" s="9"/>
      <c r="Z36" s="1">
        <f t="shared" si="25"/>
        <v>0</v>
      </c>
      <c r="AA36" s="20"/>
      <c r="AB36" s="9"/>
      <c r="AC36" s="1">
        <f t="shared" si="26"/>
        <v>0</v>
      </c>
      <c r="AD36" s="20"/>
      <c r="AE36" s="9"/>
      <c r="AF36" s="1">
        <f t="shared" si="27"/>
        <v>0</v>
      </c>
      <c r="AG36" s="20"/>
      <c r="AH36" s="9"/>
      <c r="AI36" s="1">
        <f t="shared" si="28"/>
        <v>0</v>
      </c>
      <c r="AJ36" s="20"/>
      <c r="AK36" s="9"/>
      <c r="AL36" s="1">
        <f t="shared" si="29"/>
        <v>0</v>
      </c>
      <c r="AM36" s="20"/>
      <c r="AN36" s="9"/>
      <c r="AO36" s="1">
        <f t="shared" si="30"/>
        <v>0</v>
      </c>
      <c r="AP36" s="20"/>
      <c r="AQ36" s="9"/>
      <c r="AR36" s="1">
        <f t="shared" si="31"/>
        <v>0</v>
      </c>
      <c r="AT36" s="9"/>
      <c r="AU36" s="1">
        <f t="shared" si="32"/>
        <v>0</v>
      </c>
      <c r="AV36" s="20"/>
      <c r="AW36" s="9"/>
      <c r="AX36" s="1">
        <f t="shared" si="33"/>
        <v>0</v>
      </c>
      <c r="AY36" s="20"/>
      <c r="AZ36" s="10">
        <f t="shared" si="34"/>
        <v>0</v>
      </c>
      <c r="BA36" s="10">
        <f t="shared" si="35"/>
        <v>0</v>
      </c>
    </row>
    <row r="37" spans="1:53" x14ac:dyDescent="0.25">
      <c r="A37" s="1"/>
      <c r="B37" s="3" t="s">
        <v>7</v>
      </c>
      <c r="C37" s="23" t="s">
        <v>28</v>
      </c>
      <c r="D37" s="21"/>
      <c r="E37" s="1">
        <f t="shared" si="18"/>
        <v>0</v>
      </c>
      <c r="F37" s="20"/>
      <c r="G37" s="19"/>
      <c r="H37" s="1">
        <f t="shared" si="19"/>
        <v>0</v>
      </c>
      <c r="I37" s="20"/>
      <c r="J37" s="9"/>
      <c r="K37" s="1">
        <f t="shared" si="20"/>
        <v>0</v>
      </c>
      <c r="L37" s="20"/>
      <c r="M37" s="9"/>
      <c r="N37" s="1">
        <f t="shared" si="21"/>
        <v>0</v>
      </c>
      <c r="O37" s="20"/>
      <c r="P37" s="9"/>
      <c r="Q37" s="1">
        <f t="shared" si="22"/>
        <v>0</v>
      </c>
      <c r="R37" s="20"/>
      <c r="S37" s="9"/>
      <c r="T37" s="1">
        <f t="shared" si="23"/>
        <v>0</v>
      </c>
      <c r="U37" s="20"/>
      <c r="V37" s="9"/>
      <c r="W37" s="1">
        <f t="shared" si="24"/>
        <v>0</v>
      </c>
      <c r="X37" s="20"/>
      <c r="Y37" s="9"/>
      <c r="Z37" s="1">
        <f t="shared" si="25"/>
        <v>0</v>
      </c>
      <c r="AA37" s="20"/>
      <c r="AB37" s="9"/>
      <c r="AC37" s="1">
        <f t="shared" si="26"/>
        <v>0</v>
      </c>
      <c r="AD37" s="20"/>
      <c r="AE37" s="9"/>
      <c r="AF37" s="1">
        <f t="shared" si="27"/>
        <v>0</v>
      </c>
      <c r="AG37" s="20"/>
      <c r="AH37" s="9"/>
      <c r="AI37" s="1">
        <f t="shared" si="28"/>
        <v>0</v>
      </c>
      <c r="AJ37" s="20"/>
      <c r="AK37" s="9"/>
      <c r="AL37" s="1">
        <f t="shared" si="29"/>
        <v>0</v>
      </c>
      <c r="AM37" s="20"/>
      <c r="AN37" s="9"/>
      <c r="AO37" s="1">
        <f t="shared" si="30"/>
        <v>0</v>
      </c>
      <c r="AP37" s="20"/>
      <c r="AQ37" s="9"/>
      <c r="AR37" s="1">
        <f t="shared" si="31"/>
        <v>0</v>
      </c>
      <c r="AT37" s="9"/>
      <c r="AU37" s="1">
        <f t="shared" si="32"/>
        <v>0</v>
      </c>
      <c r="AV37" s="20"/>
      <c r="AW37" s="9"/>
      <c r="AX37" s="1">
        <f t="shared" si="33"/>
        <v>0</v>
      </c>
      <c r="AY37" s="20"/>
      <c r="AZ37" s="10">
        <f t="shared" si="34"/>
        <v>0</v>
      </c>
      <c r="BA37" s="10">
        <f t="shared" si="35"/>
        <v>0</v>
      </c>
    </row>
    <row r="38" spans="1:53" x14ac:dyDescent="0.25">
      <c r="A38" s="1"/>
      <c r="B38" s="3" t="s">
        <v>8</v>
      </c>
      <c r="C38" s="24" t="s">
        <v>12</v>
      </c>
      <c r="D38" s="21"/>
      <c r="E38" s="1">
        <f t="shared" si="18"/>
        <v>0</v>
      </c>
      <c r="F38" s="20"/>
      <c r="G38" s="19"/>
      <c r="H38" s="1">
        <f t="shared" si="19"/>
        <v>0</v>
      </c>
      <c r="I38" s="20"/>
      <c r="J38" s="9">
        <v>0</v>
      </c>
      <c r="K38" s="1">
        <f t="shared" si="20"/>
        <v>1</v>
      </c>
      <c r="L38" s="20"/>
      <c r="M38" s="9">
        <v>0</v>
      </c>
      <c r="N38" s="1">
        <f t="shared" si="21"/>
        <v>1</v>
      </c>
      <c r="O38" s="20"/>
      <c r="P38" s="9">
        <v>2</v>
      </c>
      <c r="Q38" s="1">
        <f t="shared" si="22"/>
        <v>1</v>
      </c>
      <c r="R38" s="20"/>
      <c r="S38" s="9"/>
      <c r="T38" s="1">
        <f t="shared" si="23"/>
        <v>0</v>
      </c>
      <c r="U38" s="20"/>
      <c r="V38" s="9">
        <v>20</v>
      </c>
      <c r="W38" s="1">
        <f t="shared" si="24"/>
        <v>1</v>
      </c>
      <c r="X38" s="20"/>
      <c r="Y38" s="9">
        <v>5</v>
      </c>
      <c r="Z38" s="1">
        <f t="shared" si="25"/>
        <v>1</v>
      </c>
      <c r="AA38" s="20"/>
      <c r="AB38" s="9">
        <v>5</v>
      </c>
      <c r="AC38" s="1">
        <f t="shared" si="26"/>
        <v>1</v>
      </c>
      <c r="AD38" s="20"/>
      <c r="AE38" s="9"/>
      <c r="AF38" s="1">
        <f t="shared" si="27"/>
        <v>0</v>
      </c>
      <c r="AG38" s="20"/>
      <c r="AH38" s="9"/>
      <c r="AI38" s="1">
        <f t="shared" si="28"/>
        <v>0</v>
      </c>
      <c r="AJ38" s="20"/>
      <c r="AK38" s="9"/>
      <c r="AL38" s="1">
        <f t="shared" si="29"/>
        <v>0</v>
      </c>
      <c r="AM38" s="20"/>
      <c r="AN38" s="9"/>
      <c r="AO38" s="1">
        <f t="shared" si="30"/>
        <v>0</v>
      </c>
      <c r="AP38" s="20"/>
      <c r="AQ38" s="9"/>
      <c r="AR38" s="1">
        <f t="shared" si="31"/>
        <v>0</v>
      </c>
      <c r="AT38" s="9"/>
      <c r="AU38" s="1">
        <f t="shared" si="32"/>
        <v>0</v>
      </c>
      <c r="AV38" s="20"/>
      <c r="AW38" s="9"/>
      <c r="AX38" s="1">
        <f t="shared" si="33"/>
        <v>0</v>
      </c>
      <c r="AY38" s="20"/>
      <c r="AZ38" s="10">
        <f t="shared" si="34"/>
        <v>32</v>
      </c>
      <c r="BA38" s="10">
        <f t="shared" si="35"/>
        <v>6</v>
      </c>
    </row>
    <row r="39" spans="1:53" x14ac:dyDescent="0.25">
      <c r="A39" s="16"/>
      <c r="B39" s="1" t="s">
        <v>5</v>
      </c>
      <c r="C39" s="24" t="s">
        <v>13</v>
      </c>
      <c r="D39" s="21"/>
      <c r="E39" s="1">
        <f t="shared" si="18"/>
        <v>0</v>
      </c>
      <c r="F39" s="20"/>
      <c r="G39" s="19"/>
      <c r="H39" s="1">
        <f t="shared" si="19"/>
        <v>0</v>
      </c>
      <c r="I39" s="20"/>
      <c r="J39" s="9">
        <v>0</v>
      </c>
      <c r="K39" s="1">
        <f t="shared" si="20"/>
        <v>1</v>
      </c>
      <c r="L39" s="20"/>
      <c r="M39" s="9">
        <v>0</v>
      </c>
      <c r="N39" s="1">
        <f t="shared" si="21"/>
        <v>1</v>
      </c>
      <c r="O39" s="20"/>
      <c r="P39" s="9">
        <v>157</v>
      </c>
      <c r="Q39" s="1">
        <f t="shared" si="22"/>
        <v>1</v>
      </c>
      <c r="R39" s="20"/>
      <c r="S39" s="9">
        <v>920</v>
      </c>
      <c r="T39" s="1">
        <f t="shared" si="23"/>
        <v>1</v>
      </c>
      <c r="U39" s="20"/>
      <c r="V39" s="9">
        <v>112</v>
      </c>
      <c r="W39" s="1">
        <f t="shared" si="24"/>
        <v>1</v>
      </c>
      <c r="X39" s="20"/>
      <c r="Y39" s="9">
        <v>290</v>
      </c>
      <c r="Z39" s="1">
        <f t="shared" si="25"/>
        <v>1</v>
      </c>
      <c r="AA39" s="20"/>
      <c r="AB39" s="9">
        <v>630</v>
      </c>
      <c r="AC39" s="1">
        <f t="shared" si="26"/>
        <v>1</v>
      </c>
      <c r="AD39" s="20"/>
      <c r="AE39" s="9"/>
      <c r="AF39" s="1">
        <f t="shared" si="27"/>
        <v>0</v>
      </c>
      <c r="AG39" s="20"/>
      <c r="AH39" s="9"/>
      <c r="AI39" s="1">
        <f t="shared" si="28"/>
        <v>0</v>
      </c>
      <c r="AJ39" s="20"/>
      <c r="AK39" s="9"/>
      <c r="AL39" s="1">
        <f t="shared" si="29"/>
        <v>0</v>
      </c>
      <c r="AM39" s="20"/>
      <c r="AN39" s="9"/>
      <c r="AO39" s="1">
        <f t="shared" si="30"/>
        <v>0</v>
      </c>
      <c r="AP39" s="20"/>
      <c r="AQ39" s="9"/>
      <c r="AR39" s="1">
        <f t="shared" si="31"/>
        <v>0</v>
      </c>
      <c r="AT39" s="9"/>
      <c r="AU39" s="1">
        <f t="shared" si="32"/>
        <v>0</v>
      </c>
      <c r="AV39" s="20"/>
      <c r="AW39" s="9"/>
      <c r="AX39" s="1">
        <f t="shared" si="33"/>
        <v>0</v>
      </c>
      <c r="AY39" s="20"/>
      <c r="AZ39" s="10">
        <f t="shared" si="34"/>
        <v>2109</v>
      </c>
      <c r="BA39" s="10">
        <f t="shared" si="35"/>
        <v>7</v>
      </c>
    </row>
    <row r="40" spans="1:53" x14ac:dyDescent="0.25">
      <c r="A40" s="17"/>
      <c r="B40" s="1" t="s">
        <v>25</v>
      </c>
      <c r="C40" s="23" t="s">
        <v>24</v>
      </c>
      <c r="D40" s="21"/>
      <c r="E40" s="1">
        <f t="shared" si="18"/>
        <v>0</v>
      </c>
      <c r="F40" s="20"/>
      <c r="G40" s="19"/>
      <c r="H40" s="1">
        <f t="shared" si="19"/>
        <v>0</v>
      </c>
      <c r="I40" s="20"/>
      <c r="J40" s="9"/>
      <c r="K40" s="1">
        <f t="shared" si="20"/>
        <v>0</v>
      </c>
      <c r="L40" s="20"/>
      <c r="M40" s="9"/>
      <c r="N40" s="1">
        <f t="shared" si="21"/>
        <v>0</v>
      </c>
      <c r="O40" s="20"/>
      <c r="P40" s="9"/>
      <c r="Q40" s="1">
        <f t="shared" si="22"/>
        <v>0</v>
      </c>
      <c r="R40" s="20"/>
      <c r="S40" s="9"/>
      <c r="T40" s="1">
        <f t="shared" si="23"/>
        <v>0</v>
      </c>
      <c r="U40" s="20"/>
      <c r="V40" s="9"/>
      <c r="W40" s="1">
        <f t="shared" si="24"/>
        <v>0</v>
      </c>
      <c r="X40" s="20"/>
      <c r="Y40" s="9"/>
      <c r="Z40" s="1">
        <f t="shared" si="25"/>
        <v>0</v>
      </c>
      <c r="AA40" s="20"/>
      <c r="AB40" s="9"/>
      <c r="AC40" s="1">
        <f t="shared" si="26"/>
        <v>0</v>
      </c>
      <c r="AD40" s="20"/>
      <c r="AE40" s="9"/>
      <c r="AF40" s="1">
        <f t="shared" si="27"/>
        <v>0</v>
      </c>
      <c r="AG40" s="20"/>
      <c r="AH40" s="9"/>
      <c r="AI40" s="1">
        <f t="shared" si="28"/>
        <v>0</v>
      </c>
      <c r="AJ40" s="20"/>
      <c r="AK40" s="9"/>
      <c r="AL40" s="1">
        <f t="shared" si="29"/>
        <v>0</v>
      </c>
      <c r="AM40" s="20"/>
      <c r="AN40" s="9"/>
      <c r="AO40" s="1">
        <f t="shared" si="30"/>
        <v>0</v>
      </c>
      <c r="AP40" s="20"/>
      <c r="AQ40" s="9"/>
      <c r="AR40" s="1">
        <f t="shared" si="31"/>
        <v>0</v>
      </c>
      <c r="AT40" s="9"/>
      <c r="AU40" s="1">
        <f t="shared" si="32"/>
        <v>0</v>
      </c>
      <c r="AV40" s="20"/>
      <c r="AW40" s="9"/>
      <c r="AX40" s="1">
        <f t="shared" si="33"/>
        <v>0</v>
      </c>
      <c r="AY40" s="20"/>
      <c r="AZ40" s="10">
        <f t="shared" si="34"/>
        <v>0</v>
      </c>
      <c r="BA40" s="10">
        <f t="shared" si="35"/>
        <v>0</v>
      </c>
    </row>
    <row r="41" spans="1:53" x14ac:dyDescent="0.25">
      <c r="A41" s="1"/>
      <c r="B41" s="1" t="s">
        <v>30</v>
      </c>
      <c r="C41" s="24" t="s">
        <v>23</v>
      </c>
      <c r="D41" s="21"/>
      <c r="E41" s="1">
        <f t="shared" si="18"/>
        <v>0</v>
      </c>
      <c r="F41" s="20"/>
      <c r="G41" s="19"/>
      <c r="H41" s="1">
        <f t="shared" si="19"/>
        <v>0</v>
      </c>
      <c r="I41" s="20"/>
      <c r="J41" s="9"/>
      <c r="K41" s="1">
        <f t="shared" si="20"/>
        <v>0</v>
      </c>
      <c r="L41" s="20"/>
      <c r="M41" s="9"/>
      <c r="N41" s="1">
        <f t="shared" si="21"/>
        <v>0</v>
      </c>
      <c r="O41" s="20"/>
      <c r="P41" s="9"/>
      <c r="Q41" s="1">
        <f t="shared" si="22"/>
        <v>0</v>
      </c>
      <c r="R41" s="20"/>
      <c r="S41" s="9"/>
      <c r="T41" s="1">
        <f t="shared" si="23"/>
        <v>0</v>
      </c>
      <c r="U41" s="20"/>
      <c r="V41" s="9"/>
      <c r="W41" s="1">
        <f t="shared" si="24"/>
        <v>0</v>
      </c>
      <c r="X41" s="20"/>
      <c r="Y41" s="9"/>
      <c r="Z41" s="1">
        <f t="shared" si="25"/>
        <v>0</v>
      </c>
      <c r="AA41" s="20"/>
      <c r="AB41" s="9"/>
      <c r="AC41" s="1">
        <f t="shared" si="26"/>
        <v>0</v>
      </c>
      <c r="AD41" s="20"/>
      <c r="AE41" s="9"/>
      <c r="AF41" s="1">
        <f t="shared" si="27"/>
        <v>0</v>
      </c>
      <c r="AG41" s="20"/>
      <c r="AH41" s="9"/>
      <c r="AI41" s="1">
        <f t="shared" si="28"/>
        <v>0</v>
      </c>
      <c r="AJ41" s="20"/>
      <c r="AK41" s="9"/>
      <c r="AL41" s="1">
        <f t="shared" si="29"/>
        <v>0</v>
      </c>
      <c r="AM41" s="20"/>
      <c r="AN41" s="9"/>
      <c r="AO41" s="1">
        <f t="shared" si="30"/>
        <v>0</v>
      </c>
      <c r="AP41" s="20"/>
      <c r="AQ41" s="9"/>
      <c r="AR41" s="1">
        <f t="shared" si="31"/>
        <v>0</v>
      </c>
      <c r="AT41" s="9"/>
      <c r="AU41" s="1">
        <f t="shared" si="32"/>
        <v>0</v>
      </c>
      <c r="AV41" s="20"/>
      <c r="AW41" s="9"/>
      <c r="AX41" s="1">
        <f t="shared" si="33"/>
        <v>0</v>
      </c>
      <c r="AY41" s="20"/>
      <c r="AZ41" s="10">
        <f t="shared" si="34"/>
        <v>0</v>
      </c>
      <c r="BA41" s="10">
        <f t="shared" si="35"/>
        <v>0</v>
      </c>
    </row>
    <row r="42" spans="1:53" x14ac:dyDescent="0.25">
      <c r="A42" s="1"/>
      <c r="B42" s="1" t="s">
        <v>35</v>
      </c>
      <c r="C42" s="27" t="s">
        <v>37</v>
      </c>
      <c r="D42" s="28"/>
      <c r="E42" s="1">
        <f t="shared" si="18"/>
        <v>0</v>
      </c>
      <c r="F42" s="20"/>
      <c r="G42" s="19"/>
      <c r="H42" s="1">
        <f t="shared" si="19"/>
        <v>0</v>
      </c>
      <c r="I42" s="20"/>
      <c r="J42" s="9"/>
      <c r="K42" s="1">
        <f t="shared" si="20"/>
        <v>0</v>
      </c>
      <c r="L42" s="20"/>
      <c r="M42" s="9"/>
      <c r="N42" s="1">
        <f t="shared" si="21"/>
        <v>0</v>
      </c>
      <c r="O42" s="20"/>
      <c r="P42" s="9">
        <v>50</v>
      </c>
      <c r="Q42" s="1">
        <f t="shared" si="22"/>
        <v>1</v>
      </c>
      <c r="R42" s="20"/>
      <c r="S42" s="9"/>
      <c r="T42" s="1">
        <f t="shared" si="23"/>
        <v>0</v>
      </c>
      <c r="U42" s="20"/>
      <c r="V42" s="9"/>
      <c r="W42" s="1">
        <f t="shared" si="24"/>
        <v>0</v>
      </c>
      <c r="X42" s="20"/>
      <c r="Y42" s="9"/>
      <c r="Z42" s="1">
        <f t="shared" si="25"/>
        <v>0</v>
      </c>
      <c r="AA42" s="20"/>
      <c r="AB42" s="9"/>
      <c r="AC42" s="1">
        <f t="shared" si="26"/>
        <v>0</v>
      </c>
      <c r="AD42" s="20"/>
      <c r="AE42" s="9"/>
      <c r="AF42" s="1">
        <f t="shared" si="27"/>
        <v>0</v>
      </c>
      <c r="AG42" s="20"/>
      <c r="AH42" s="9"/>
      <c r="AI42" s="1">
        <f t="shared" si="28"/>
        <v>0</v>
      </c>
      <c r="AJ42" s="20"/>
      <c r="AK42" s="9"/>
      <c r="AL42" s="1">
        <f t="shared" si="29"/>
        <v>0</v>
      </c>
      <c r="AM42" s="20"/>
      <c r="AN42" s="9"/>
      <c r="AO42" s="1">
        <f t="shared" si="30"/>
        <v>0</v>
      </c>
      <c r="AP42" s="20"/>
      <c r="AQ42" s="9"/>
      <c r="AR42" s="1">
        <f t="shared" si="31"/>
        <v>0</v>
      </c>
      <c r="AT42" s="9"/>
      <c r="AU42" s="1">
        <f t="shared" si="32"/>
        <v>0</v>
      </c>
      <c r="AV42" s="20"/>
      <c r="AW42" s="9"/>
      <c r="AX42" s="1">
        <f t="shared" si="33"/>
        <v>0</v>
      </c>
      <c r="AY42" s="20"/>
      <c r="AZ42" s="10">
        <f t="shared" si="34"/>
        <v>50</v>
      </c>
      <c r="BA42" s="10">
        <f t="shared" si="35"/>
        <v>1</v>
      </c>
    </row>
    <row r="43" spans="1:53" x14ac:dyDescent="0.25">
      <c r="A43" s="1"/>
      <c r="B43" s="1" t="s">
        <v>36</v>
      </c>
      <c r="C43" s="23" t="s">
        <v>36</v>
      </c>
      <c r="D43" s="21"/>
      <c r="E43" s="1">
        <f t="shared" si="18"/>
        <v>0</v>
      </c>
      <c r="F43" s="20"/>
      <c r="G43" s="19"/>
      <c r="H43" s="1">
        <f t="shared" si="19"/>
        <v>0</v>
      </c>
      <c r="I43" s="20"/>
      <c r="J43" s="9"/>
      <c r="K43" s="1">
        <f t="shared" si="20"/>
        <v>0</v>
      </c>
      <c r="L43" s="20"/>
      <c r="M43" s="9"/>
      <c r="N43" s="1">
        <f t="shared" si="21"/>
        <v>0</v>
      </c>
      <c r="O43" s="20"/>
      <c r="P43" s="9"/>
      <c r="Q43" s="1">
        <f t="shared" si="22"/>
        <v>0</v>
      </c>
      <c r="R43" s="20"/>
      <c r="S43" s="9"/>
      <c r="T43" s="1">
        <f t="shared" si="23"/>
        <v>0</v>
      </c>
      <c r="U43" s="20"/>
      <c r="V43" s="9"/>
      <c r="W43" s="1">
        <f t="shared" si="24"/>
        <v>0</v>
      </c>
      <c r="X43" s="20"/>
      <c r="Y43" s="9"/>
      <c r="Z43" s="1">
        <f t="shared" si="25"/>
        <v>0</v>
      </c>
      <c r="AA43" s="20"/>
      <c r="AB43" s="9"/>
      <c r="AC43" s="1">
        <f t="shared" si="26"/>
        <v>0</v>
      </c>
      <c r="AD43" s="20"/>
      <c r="AE43" s="9"/>
      <c r="AF43" s="1">
        <f t="shared" si="27"/>
        <v>0</v>
      </c>
      <c r="AG43" s="20"/>
      <c r="AH43" s="9"/>
      <c r="AI43" s="1">
        <f t="shared" si="28"/>
        <v>0</v>
      </c>
      <c r="AJ43" s="20"/>
      <c r="AK43" s="9"/>
      <c r="AL43" s="1">
        <f t="shared" si="29"/>
        <v>0</v>
      </c>
      <c r="AM43" s="20"/>
      <c r="AN43" s="9"/>
      <c r="AO43" s="1">
        <f t="shared" si="30"/>
        <v>0</v>
      </c>
      <c r="AP43" s="20"/>
      <c r="AQ43" s="9"/>
      <c r="AR43" s="1">
        <f t="shared" si="31"/>
        <v>0</v>
      </c>
      <c r="AT43" s="9"/>
      <c r="AU43" s="1">
        <f t="shared" si="32"/>
        <v>0</v>
      </c>
      <c r="AV43" s="20"/>
      <c r="AW43" s="9"/>
      <c r="AX43" s="1">
        <f t="shared" si="33"/>
        <v>0</v>
      </c>
      <c r="AY43" s="20"/>
      <c r="AZ43" s="10">
        <f t="shared" si="34"/>
        <v>0</v>
      </c>
      <c r="BA43" s="10">
        <f t="shared" si="35"/>
        <v>0</v>
      </c>
    </row>
    <row r="44" spans="1:53" ht="15.75" thickBot="1" x14ac:dyDescent="0.3">
      <c r="A44" s="1"/>
      <c r="B44" s="1"/>
      <c r="C44" s="23"/>
      <c r="D44" s="21"/>
      <c r="E44" s="1">
        <f t="shared" si="18"/>
        <v>0</v>
      </c>
      <c r="F44" s="20"/>
      <c r="G44" s="19"/>
      <c r="H44" s="1">
        <f t="shared" si="19"/>
        <v>0</v>
      </c>
      <c r="I44" s="20"/>
      <c r="J44" s="9"/>
      <c r="K44" s="1">
        <f t="shared" si="20"/>
        <v>0</v>
      </c>
      <c r="L44" s="20"/>
      <c r="M44" s="9"/>
      <c r="N44" s="1">
        <f t="shared" si="21"/>
        <v>0</v>
      </c>
      <c r="O44" s="20"/>
      <c r="P44" s="9"/>
      <c r="Q44" s="1">
        <f t="shared" si="22"/>
        <v>0</v>
      </c>
      <c r="R44" s="20"/>
      <c r="S44" s="9" t="s">
        <v>81</v>
      </c>
      <c r="T44" s="1">
        <f t="shared" si="23"/>
        <v>0</v>
      </c>
      <c r="U44" s="20"/>
      <c r="V44" s="9"/>
      <c r="W44" s="1">
        <f t="shared" si="24"/>
        <v>0</v>
      </c>
      <c r="X44" s="20"/>
      <c r="Y44" s="9"/>
      <c r="Z44" s="1">
        <f t="shared" si="25"/>
        <v>0</v>
      </c>
      <c r="AA44" s="20"/>
      <c r="AB44" s="9"/>
      <c r="AC44" s="1">
        <f t="shared" si="26"/>
        <v>0</v>
      </c>
      <c r="AD44" s="20"/>
      <c r="AE44" s="9"/>
      <c r="AF44" s="1">
        <f t="shared" si="27"/>
        <v>0</v>
      </c>
      <c r="AG44" s="20"/>
      <c r="AH44" s="9"/>
      <c r="AI44" s="1">
        <f t="shared" si="28"/>
        <v>0</v>
      </c>
      <c r="AJ44" s="20"/>
      <c r="AK44" s="9"/>
      <c r="AL44" s="1">
        <f t="shared" si="29"/>
        <v>0</v>
      </c>
      <c r="AM44" s="20"/>
      <c r="AN44" s="9"/>
      <c r="AO44" s="1">
        <f t="shared" si="30"/>
        <v>0</v>
      </c>
      <c r="AP44" s="20"/>
      <c r="AQ44" s="9"/>
      <c r="AR44" s="1">
        <f t="shared" si="31"/>
        <v>0</v>
      </c>
      <c r="AT44" s="9"/>
      <c r="AU44" s="1">
        <f t="shared" si="32"/>
        <v>0</v>
      </c>
      <c r="AV44" s="20"/>
      <c r="AW44" s="9"/>
      <c r="AX44" s="1">
        <f t="shared" si="33"/>
        <v>0</v>
      </c>
      <c r="AY44" s="20"/>
      <c r="AZ44" s="10">
        <f t="shared" si="34"/>
        <v>0</v>
      </c>
      <c r="BA44" s="10">
        <f t="shared" si="35"/>
        <v>0</v>
      </c>
    </row>
    <row r="45" spans="1:53" ht="16.5" thickTop="1" thickBot="1" x14ac:dyDescent="0.3">
      <c r="A45" s="1"/>
      <c r="B45" s="1"/>
      <c r="C45" s="2"/>
      <c r="D45" s="1">
        <f>SUM(D28:D44)</f>
        <v>0</v>
      </c>
      <c r="E45" s="11">
        <f>SUM(E28:E44)</f>
        <v>0</v>
      </c>
      <c r="G45" s="1">
        <f>SUM(G28:G44)</f>
        <v>0</v>
      </c>
      <c r="H45" s="11">
        <f>SUM(H28:H44)</f>
        <v>0</v>
      </c>
      <c r="J45" s="1">
        <f>SUM(J28:J44)</f>
        <v>0</v>
      </c>
      <c r="K45" s="11">
        <f>SUM(K28:K44)</f>
        <v>3</v>
      </c>
      <c r="M45" s="1">
        <f>SUM(M28:M44)</f>
        <v>0</v>
      </c>
      <c r="N45" s="11">
        <f>SUM(N28:N44)</f>
        <v>3</v>
      </c>
      <c r="P45" s="1">
        <f>SUM(P28:P44)</f>
        <v>297</v>
      </c>
      <c r="Q45" s="11">
        <f>SUM(Q28:Q44)</f>
        <v>5</v>
      </c>
      <c r="S45" s="1">
        <f>SUM(S28:S44)</f>
        <v>2250</v>
      </c>
      <c r="T45" s="11">
        <f>SUM(T28:T44)</f>
        <v>3</v>
      </c>
      <c r="V45" s="1"/>
      <c r="W45" s="11">
        <f>SUM(W28:W44)</f>
        <v>4</v>
      </c>
      <c r="Y45" s="1"/>
      <c r="Z45" s="11">
        <f>SUM(Z28:Z44)</f>
        <v>5</v>
      </c>
      <c r="AB45" s="1"/>
      <c r="AC45" s="11">
        <f>SUM(AC28:AC44)</f>
        <v>4</v>
      </c>
      <c r="AE45" s="1"/>
      <c r="AF45" s="11">
        <f>SUM(AF28:AF44)</f>
        <v>0</v>
      </c>
      <c r="AH45" s="1"/>
      <c r="AI45" s="11">
        <f>SUM(AI28:AI44)</f>
        <v>0</v>
      </c>
      <c r="AK45" s="1"/>
      <c r="AL45" s="11">
        <f>SUM(AL28:AL44)</f>
        <v>0</v>
      </c>
      <c r="AN45" s="1"/>
      <c r="AO45" s="11">
        <f>SUM(AO28:AO44)</f>
        <v>0</v>
      </c>
      <c r="AQ45" s="1"/>
      <c r="AR45" s="11">
        <f>SUM(AR28:AR44)</f>
        <v>0</v>
      </c>
      <c r="AT45" s="1"/>
      <c r="AU45" s="11">
        <f>SUM(AU28:AU44)</f>
        <v>0</v>
      </c>
      <c r="AW45" s="1"/>
      <c r="AX45" s="11">
        <f>SUM(AX28:AX44)</f>
        <v>0</v>
      </c>
      <c r="AZ45" s="12">
        <f>SUM(AZ28:AZ44)</f>
        <v>4280</v>
      </c>
      <c r="BA45" s="14">
        <f>AVERAGE(BA28:BA44)</f>
        <v>1.588235294117647</v>
      </c>
    </row>
    <row r="46" spans="1:53" ht="15.75" thickTop="1" x14ac:dyDescent="0.25"/>
    <row r="47" spans="1:53" ht="22.5" x14ac:dyDescent="0.3">
      <c r="A47" s="1"/>
      <c r="B47" s="4" t="s">
        <v>1</v>
      </c>
      <c r="C47" s="2"/>
      <c r="D47" s="3"/>
      <c r="E47" s="3"/>
      <c r="G47" s="1"/>
      <c r="H47" s="1"/>
      <c r="J47" s="1"/>
      <c r="K47" s="1"/>
      <c r="M47" s="1"/>
      <c r="N47" s="1"/>
      <c r="P47" s="1"/>
      <c r="Q47" s="1"/>
      <c r="S47" s="1"/>
      <c r="T47" s="1"/>
      <c r="V47" s="1"/>
      <c r="W47" s="1"/>
      <c r="Y47" s="1"/>
      <c r="Z47" s="1"/>
      <c r="AB47" s="1"/>
      <c r="AC47" s="1"/>
      <c r="AE47" s="1"/>
      <c r="AF47" s="1"/>
      <c r="AH47" s="1"/>
      <c r="AI47" s="1"/>
      <c r="AK47" s="1"/>
      <c r="AL47" s="1"/>
      <c r="AN47" s="1"/>
      <c r="AO47" s="1"/>
      <c r="AQ47" s="1"/>
      <c r="AR47" s="1"/>
      <c r="AT47" s="1"/>
      <c r="AU47" s="1"/>
      <c r="AW47" s="1"/>
      <c r="AX47" s="1"/>
      <c r="AY47" s="1"/>
      <c r="AZ47" s="1"/>
    </row>
    <row r="48" spans="1:53" x14ac:dyDescent="0.25">
      <c r="A48" s="1"/>
      <c r="B48" s="1"/>
      <c r="C48" s="2"/>
      <c r="D48" s="26" t="s">
        <v>38</v>
      </c>
      <c r="E48" s="15"/>
      <c r="G48" s="136" t="s">
        <v>39</v>
      </c>
      <c r="H48" s="136"/>
      <c r="J48" s="136" t="s">
        <v>41</v>
      </c>
      <c r="K48" s="136"/>
      <c r="M48" s="136" t="s">
        <v>40</v>
      </c>
      <c r="N48" s="136"/>
      <c r="P48" s="136" t="s">
        <v>42</v>
      </c>
      <c r="Q48" s="136"/>
      <c r="S48" s="136" t="s">
        <v>43</v>
      </c>
      <c r="T48" s="136"/>
      <c r="V48" s="136" t="s">
        <v>44</v>
      </c>
      <c r="W48" s="136"/>
      <c r="Y48" s="136" t="s">
        <v>45</v>
      </c>
      <c r="Z48" s="136"/>
      <c r="AB48" s="136" t="s">
        <v>46</v>
      </c>
      <c r="AC48" s="136"/>
      <c r="AE48" s="136" t="s">
        <v>47</v>
      </c>
      <c r="AF48" s="136"/>
      <c r="AH48" s="136" t="s">
        <v>48</v>
      </c>
      <c r="AI48" s="136"/>
      <c r="AK48" s="136" t="s">
        <v>46</v>
      </c>
      <c r="AL48" s="136"/>
      <c r="AN48" s="136" t="s">
        <v>47</v>
      </c>
      <c r="AO48" s="136"/>
      <c r="AQ48" s="136" t="s">
        <v>48</v>
      </c>
      <c r="AR48" s="136"/>
      <c r="AT48" s="26" t="s">
        <v>49</v>
      </c>
      <c r="AU48" s="26"/>
      <c r="AW48" s="26" t="s">
        <v>50</v>
      </c>
      <c r="AX48" s="26"/>
      <c r="AY48" s="1"/>
      <c r="AZ48" s="1"/>
    </row>
    <row r="49" spans="1:53" ht="18" thickBot="1" x14ac:dyDescent="0.35">
      <c r="A49" s="1"/>
      <c r="B49" s="5" t="s">
        <v>2</v>
      </c>
      <c r="C49" s="6" t="s">
        <v>3</v>
      </c>
      <c r="D49" s="7" t="s">
        <v>9</v>
      </c>
      <c r="E49" s="7" t="s">
        <v>4</v>
      </c>
      <c r="G49" s="7" t="s">
        <v>9</v>
      </c>
      <c r="H49" s="8" t="s">
        <v>4</v>
      </c>
      <c r="J49" s="7" t="s">
        <v>9</v>
      </c>
      <c r="K49" s="8" t="s">
        <v>4</v>
      </c>
      <c r="M49" s="7" t="s">
        <v>9</v>
      </c>
      <c r="N49" s="8" t="s">
        <v>4</v>
      </c>
      <c r="P49" s="7" t="s">
        <v>9</v>
      </c>
      <c r="Q49" s="8" t="s">
        <v>4</v>
      </c>
      <c r="S49" s="7" t="s">
        <v>9</v>
      </c>
      <c r="T49" s="8" t="s">
        <v>4</v>
      </c>
      <c r="V49" s="7" t="s">
        <v>9</v>
      </c>
      <c r="W49" s="8" t="s">
        <v>4</v>
      </c>
      <c r="Y49" s="7" t="s">
        <v>9</v>
      </c>
      <c r="Z49" s="8" t="s">
        <v>4</v>
      </c>
      <c r="AB49" s="7" t="s">
        <v>9</v>
      </c>
      <c r="AC49" s="8" t="s">
        <v>4</v>
      </c>
      <c r="AE49" s="7" t="s">
        <v>9</v>
      </c>
      <c r="AF49" s="8" t="s">
        <v>4</v>
      </c>
      <c r="AH49" s="7" t="s">
        <v>9</v>
      </c>
      <c r="AI49" s="8" t="s">
        <v>4</v>
      </c>
      <c r="AK49" s="7" t="s">
        <v>9</v>
      </c>
      <c r="AL49" s="8" t="s">
        <v>4</v>
      </c>
      <c r="AN49" s="7" t="s">
        <v>9</v>
      </c>
      <c r="AO49" s="8" t="s">
        <v>4</v>
      </c>
      <c r="AQ49" s="7" t="s">
        <v>9</v>
      </c>
      <c r="AR49" s="8" t="s">
        <v>4</v>
      </c>
      <c r="AT49" s="7" t="s">
        <v>9</v>
      </c>
      <c r="AU49" s="8" t="s">
        <v>4</v>
      </c>
      <c r="AW49" s="7" t="s">
        <v>9</v>
      </c>
      <c r="AX49" s="8" t="s">
        <v>4</v>
      </c>
      <c r="AZ49" s="8" t="s">
        <v>10</v>
      </c>
      <c r="BA49" s="5" t="s">
        <v>11</v>
      </c>
    </row>
    <row r="50" spans="1:53" ht="16.5" thickTop="1" thickBot="1" x14ac:dyDescent="0.3">
      <c r="A50" s="13" t="s">
        <v>53</v>
      </c>
      <c r="B50" s="1"/>
      <c r="C50" s="22"/>
      <c r="D50" s="3"/>
      <c r="E50" s="3"/>
      <c r="F50" s="20"/>
      <c r="G50" s="1"/>
      <c r="H50" s="1"/>
      <c r="I50" s="20"/>
      <c r="J50" s="1"/>
      <c r="K50" s="1"/>
      <c r="L50" s="20"/>
      <c r="M50" s="1"/>
      <c r="N50" s="1"/>
      <c r="O50" s="20"/>
      <c r="P50" s="1"/>
      <c r="Q50" s="1"/>
      <c r="R50" s="20"/>
      <c r="S50" s="1"/>
      <c r="T50" s="1"/>
      <c r="U50" s="20"/>
      <c r="V50" s="1"/>
      <c r="W50" s="1"/>
      <c r="X50" s="20"/>
      <c r="Y50" s="1"/>
      <c r="Z50" s="1"/>
      <c r="AA50" s="20"/>
      <c r="AB50" s="1"/>
      <c r="AC50" s="1"/>
      <c r="AD50" s="20"/>
      <c r="AE50" s="1"/>
      <c r="AF50" s="1"/>
      <c r="AG50" s="20"/>
      <c r="AH50" s="1"/>
      <c r="AI50" s="1"/>
      <c r="AJ50" s="20"/>
      <c r="AK50" s="1"/>
      <c r="AL50" s="1"/>
      <c r="AM50" s="20"/>
      <c r="AN50" s="1"/>
      <c r="AO50" s="1"/>
      <c r="AP50" s="20"/>
      <c r="AQ50" s="1"/>
      <c r="AR50" s="1"/>
      <c r="AT50" s="1"/>
      <c r="AU50" s="1"/>
      <c r="AV50" s="20"/>
      <c r="AW50" s="1"/>
      <c r="AX50" s="1"/>
      <c r="AY50" s="20"/>
      <c r="AZ50" s="1"/>
      <c r="BA50" s="1"/>
    </row>
    <row r="51" spans="1:53" x14ac:dyDescent="0.25">
      <c r="A51" s="1"/>
      <c r="B51" s="1" t="s">
        <v>26</v>
      </c>
      <c r="C51" s="23" t="s">
        <v>27</v>
      </c>
      <c r="D51" s="21"/>
      <c r="E51" s="1">
        <f t="shared" ref="E51:E67" si="36">COUNT(D51)</f>
        <v>0</v>
      </c>
      <c r="F51" s="20"/>
      <c r="G51" s="19"/>
      <c r="H51" s="1">
        <f t="shared" ref="H51:H67" si="37">COUNT(G51)</f>
        <v>0</v>
      </c>
      <c r="I51" s="20"/>
      <c r="J51" s="9"/>
      <c r="K51" s="1">
        <f t="shared" ref="K51:K67" si="38">COUNT(J51)</f>
        <v>0</v>
      </c>
      <c r="L51" s="20"/>
      <c r="M51" s="9"/>
      <c r="N51" s="1">
        <f t="shared" ref="N51:N67" si="39">COUNT(M51)</f>
        <v>0</v>
      </c>
      <c r="O51" s="20"/>
      <c r="P51" s="9">
        <v>1</v>
      </c>
      <c r="Q51" s="1">
        <f t="shared" ref="Q51:Q67" si="40">COUNT(P51)</f>
        <v>1</v>
      </c>
      <c r="R51" s="20"/>
      <c r="S51" s="9"/>
      <c r="T51" s="1">
        <f t="shared" ref="T51:T67" si="41">COUNT(S51)</f>
        <v>0</v>
      </c>
      <c r="U51" s="20"/>
      <c r="V51" s="9"/>
      <c r="W51" s="1">
        <f t="shared" ref="W51:W67" si="42">COUNT(V51)</f>
        <v>0</v>
      </c>
      <c r="X51" s="20"/>
      <c r="Y51" s="9"/>
      <c r="Z51" s="1">
        <f t="shared" ref="Z51:Z67" si="43">COUNT(Y51)</f>
        <v>0</v>
      </c>
      <c r="AA51" s="20"/>
      <c r="AB51" s="9"/>
      <c r="AC51" s="1">
        <f t="shared" ref="AC51:AC67" si="44">COUNT(AB51)</f>
        <v>0</v>
      </c>
      <c r="AD51" s="20"/>
      <c r="AE51" s="9"/>
      <c r="AF51" s="1">
        <f t="shared" ref="AF51:AF67" si="45">COUNT(AE51)</f>
        <v>0</v>
      </c>
      <c r="AG51" s="20"/>
      <c r="AH51" s="9"/>
      <c r="AI51" s="1">
        <f t="shared" ref="AI51:AI67" si="46">COUNT(AH51)</f>
        <v>0</v>
      </c>
      <c r="AJ51" s="20"/>
      <c r="AK51" s="9"/>
      <c r="AL51" s="1">
        <f t="shared" ref="AL51:AL67" si="47">COUNT(AK51)</f>
        <v>0</v>
      </c>
      <c r="AM51" s="20"/>
      <c r="AN51" s="9"/>
      <c r="AO51" s="1">
        <f t="shared" ref="AO51:AO67" si="48">COUNT(AN51)</f>
        <v>0</v>
      </c>
      <c r="AP51" s="20"/>
      <c r="AQ51" s="9"/>
      <c r="AR51" s="1">
        <f t="shared" ref="AR51:AR67" si="49">COUNT(AQ51)</f>
        <v>0</v>
      </c>
      <c r="AT51" s="9"/>
      <c r="AU51" s="1">
        <f t="shared" ref="AU51:AU67" si="50">COUNT(AT51)</f>
        <v>0</v>
      </c>
      <c r="AV51" s="20"/>
      <c r="AW51" s="9"/>
      <c r="AX51" s="1">
        <f t="shared" ref="AX51:AX67" si="51">COUNT(AW51)</f>
        <v>0</v>
      </c>
      <c r="AY51" s="20"/>
      <c r="AZ51" s="10">
        <f t="shared" ref="AZ51:AZ67" si="52">SUM(AW51,AT51,AH51,AE51,AB51,Y51,V51,S51,P51,M51,J51,G51,D51)</f>
        <v>1</v>
      </c>
      <c r="BA51" s="10">
        <f t="shared" ref="BA51:BA67" si="53">SUM(AX51,AU51,AI51,AF51,AC51,Z51,W51,T51,Q51,N51,K51,H51,E51)</f>
        <v>1</v>
      </c>
    </row>
    <row r="52" spans="1:53" x14ac:dyDescent="0.25">
      <c r="A52" s="1"/>
      <c r="B52" s="18" t="s">
        <v>15</v>
      </c>
      <c r="C52" s="24" t="s">
        <v>22</v>
      </c>
      <c r="D52" s="21"/>
      <c r="E52" s="1">
        <f t="shared" si="36"/>
        <v>0</v>
      </c>
      <c r="F52" s="20"/>
      <c r="G52" s="19"/>
      <c r="H52" s="1">
        <f t="shared" si="37"/>
        <v>0</v>
      </c>
      <c r="I52" s="20"/>
      <c r="J52" s="9"/>
      <c r="K52" s="1">
        <f t="shared" si="38"/>
        <v>0</v>
      </c>
      <c r="L52" s="20"/>
      <c r="M52" s="9"/>
      <c r="N52" s="1">
        <f t="shared" si="39"/>
        <v>0</v>
      </c>
      <c r="O52" s="20"/>
      <c r="P52" s="9"/>
      <c r="Q52" s="1">
        <f t="shared" si="40"/>
        <v>0</v>
      </c>
      <c r="R52" s="20"/>
      <c r="S52" s="9"/>
      <c r="T52" s="1">
        <f t="shared" si="41"/>
        <v>0</v>
      </c>
      <c r="U52" s="20"/>
      <c r="V52" s="9"/>
      <c r="W52" s="1">
        <f t="shared" si="42"/>
        <v>0</v>
      </c>
      <c r="X52" s="20"/>
      <c r="Y52" s="9"/>
      <c r="Z52" s="1">
        <f t="shared" si="43"/>
        <v>0</v>
      </c>
      <c r="AA52" s="20"/>
      <c r="AB52" s="9"/>
      <c r="AC52" s="1">
        <f t="shared" si="44"/>
        <v>0</v>
      </c>
      <c r="AD52" s="20"/>
      <c r="AE52" s="9"/>
      <c r="AF52" s="1">
        <f t="shared" si="45"/>
        <v>0</v>
      </c>
      <c r="AG52" s="20"/>
      <c r="AH52" s="9"/>
      <c r="AI52" s="1">
        <f t="shared" si="46"/>
        <v>0</v>
      </c>
      <c r="AJ52" s="20"/>
      <c r="AK52" s="9"/>
      <c r="AL52" s="1">
        <f t="shared" si="47"/>
        <v>0</v>
      </c>
      <c r="AM52" s="20"/>
      <c r="AN52" s="9"/>
      <c r="AO52" s="1">
        <f t="shared" si="48"/>
        <v>0</v>
      </c>
      <c r="AP52" s="20"/>
      <c r="AQ52" s="9"/>
      <c r="AR52" s="1">
        <f t="shared" si="49"/>
        <v>0</v>
      </c>
      <c r="AT52" s="9"/>
      <c r="AU52" s="1">
        <f t="shared" si="50"/>
        <v>0</v>
      </c>
      <c r="AV52" s="20"/>
      <c r="AW52" s="9"/>
      <c r="AX52" s="1">
        <f t="shared" si="51"/>
        <v>0</v>
      </c>
      <c r="AY52" s="20"/>
      <c r="AZ52" s="10">
        <f t="shared" si="52"/>
        <v>0</v>
      </c>
      <c r="BA52" s="10">
        <f t="shared" si="53"/>
        <v>0</v>
      </c>
    </row>
    <row r="53" spans="1:53" x14ac:dyDescent="0.25">
      <c r="A53" s="1"/>
      <c r="B53" s="3" t="s">
        <v>17</v>
      </c>
      <c r="C53" s="23" t="s">
        <v>18</v>
      </c>
      <c r="D53" s="21"/>
      <c r="E53" s="1">
        <f t="shared" si="36"/>
        <v>0</v>
      </c>
      <c r="F53" s="20"/>
      <c r="G53" s="19"/>
      <c r="H53" s="1">
        <f t="shared" si="37"/>
        <v>0</v>
      </c>
      <c r="I53" s="20"/>
      <c r="J53" s="9"/>
      <c r="K53" s="1">
        <f t="shared" si="38"/>
        <v>0</v>
      </c>
      <c r="L53" s="20"/>
      <c r="M53" s="9"/>
      <c r="N53" s="1">
        <f t="shared" si="39"/>
        <v>0</v>
      </c>
      <c r="O53" s="20"/>
      <c r="P53" s="9">
        <v>1</v>
      </c>
      <c r="Q53" s="1">
        <f t="shared" si="40"/>
        <v>1</v>
      </c>
      <c r="R53" s="20"/>
      <c r="S53" s="9"/>
      <c r="T53" s="1">
        <f t="shared" si="41"/>
        <v>0</v>
      </c>
      <c r="U53" s="20"/>
      <c r="V53" s="9"/>
      <c r="W53" s="1">
        <f t="shared" si="42"/>
        <v>0</v>
      </c>
      <c r="X53" s="20"/>
      <c r="Y53" s="9"/>
      <c r="Z53" s="1">
        <f t="shared" si="43"/>
        <v>0</v>
      </c>
      <c r="AA53" s="20"/>
      <c r="AB53" s="9"/>
      <c r="AC53" s="1">
        <f t="shared" si="44"/>
        <v>0</v>
      </c>
      <c r="AD53" s="20"/>
      <c r="AE53" s="9"/>
      <c r="AF53" s="1">
        <f t="shared" si="45"/>
        <v>0</v>
      </c>
      <c r="AG53" s="20"/>
      <c r="AH53" s="9"/>
      <c r="AI53" s="1">
        <f t="shared" si="46"/>
        <v>0</v>
      </c>
      <c r="AJ53" s="20"/>
      <c r="AK53" s="9"/>
      <c r="AL53" s="1">
        <f t="shared" si="47"/>
        <v>0</v>
      </c>
      <c r="AM53" s="20"/>
      <c r="AN53" s="9"/>
      <c r="AO53" s="1">
        <f t="shared" si="48"/>
        <v>0</v>
      </c>
      <c r="AP53" s="20"/>
      <c r="AQ53" s="9"/>
      <c r="AR53" s="1">
        <f t="shared" si="49"/>
        <v>0</v>
      </c>
      <c r="AT53" s="9"/>
      <c r="AU53" s="1">
        <f t="shared" si="50"/>
        <v>0</v>
      </c>
      <c r="AV53" s="20"/>
      <c r="AW53" s="9"/>
      <c r="AX53" s="1">
        <f t="shared" si="51"/>
        <v>0</v>
      </c>
      <c r="AY53" s="20"/>
      <c r="AZ53" s="10">
        <f t="shared" si="52"/>
        <v>1</v>
      </c>
      <c r="BA53" s="10">
        <f t="shared" si="53"/>
        <v>1</v>
      </c>
    </row>
    <row r="54" spans="1:53" x14ac:dyDescent="0.25">
      <c r="A54" s="1"/>
      <c r="B54" s="1" t="s">
        <v>17</v>
      </c>
      <c r="C54" s="24" t="s">
        <v>19</v>
      </c>
      <c r="D54" s="21"/>
      <c r="E54" s="1">
        <f t="shared" si="36"/>
        <v>0</v>
      </c>
      <c r="F54" s="20"/>
      <c r="G54" s="19"/>
      <c r="H54" s="1">
        <f t="shared" si="37"/>
        <v>0</v>
      </c>
      <c r="I54" s="20"/>
      <c r="J54" s="9"/>
      <c r="K54" s="1">
        <f t="shared" si="38"/>
        <v>0</v>
      </c>
      <c r="L54" s="20"/>
      <c r="M54" s="9"/>
      <c r="N54" s="1">
        <f t="shared" si="39"/>
        <v>0</v>
      </c>
      <c r="O54" s="20"/>
      <c r="P54" s="9"/>
      <c r="Q54" s="1">
        <f t="shared" si="40"/>
        <v>0</v>
      </c>
      <c r="R54" s="20"/>
      <c r="S54" s="9"/>
      <c r="T54" s="1">
        <f t="shared" si="41"/>
        <v>0</v>
      </c>
      <c r="U54" s="20"/>
      <c r="V54" s="9"/>
      <c r="W54" s="1">
        <f t="shared" si="42"/>
        <v>0</v>
      </c>
      <c r="X54" s="20"/>
      <c r="Y54" s="9"/>
      <c r="Z54" s="1">
        <f t="shared" si="43"/>
        <v>0</v>
      </c>
      <c r="AA54" s="20"/>
      <c r="AB54" s="9"/>
      <c r="AC54" s="1">
        <f t="shared" si="44"/>
        <v>0</v>
      </c>
      <c r="AD54" s="20"/>
      <c r="AE54" s="9"/>
      <c r="AF54" s="1">
        <f t="shared" si="45"/>
        <v>0</v>
      </c>
      <c r="AG54" s="20"/>
      <c r="AH54" s="9"/>
      <c r="AI54" s="1">
        <f t="shared" si="46"/>
        <v>0</v>
      </c>
      <c r="AJ54" s="20"/>
      <c r="AK54" s="9"/>
      <c r="AL54" s="1">
        <f t="shared" si="47"/>
        <v>0</v>
      </c>
      <c r="AM54" s="20"/>
      <c r="AN54" s="9"/>
      <c r="AO54" s="1">
        <f t="shared" si="48"/>
        <v>0</v>
      </c>
      <c r="AP54" s="20"/>
      <c r="AQ54" s="9"/>
      <c r="AR54" s="1">
        <f t="shared" si="49"/>
        <v>0</v>
      </c>
      <c r="AT54" s="9"/>
      <c r="AU54" s="1">
        <f t="shared" si="50"/>
        <v>0</v>
      </c>
      <c r="AV54" s="20"/>
      <c r="AW54" s="9"/>
      <c r="AX54" s="1">
        <f t="shared" si="51"/>
        <v>0</v>
      </c>
      <c r="AY54" s="20"/>
      <c r="AZ54" s="10">
        <f t="shared" si="52"/>
        <v>0</v>
      </c>
      <c r="BA54" s="10">
        <f t="shared" si="53"/>
        <v>0</v>
      </c>
    </row>
    <row r="55" spans="1:53" x14ac:dyDescent="0.25">
      <c r="A55" s="1"/>
      <c r="B55" s="3" t="s">
        <v>14</v>
      </c>
      <c r="C55" s="24" t="s">
        <v>21</v>
      </c>
      <c r="D55" s="21"/>
      <c r="E55" s="1">
        <f t="shared" si="36"/>
        <v>0</v>
      </c>
      <c r="F55" s="20"/>
      <c r="G55" s="19"/>
      <c r="H55" s="1">
        <f t="shared" si="37"/>
        <v>0</v>
      </c>
      <c r="I55" s="20"/>
      <c r="J55" s="9"/>
      <c r="K55" s="1">
        <f t="shared" si="38"/>
        <v>0</v>
      </c>
      <c r="L55" s="20"/>
      <c r="M55" s="9"/>
      <c r="N55" s="1">
        <f t="shared" si="39"/>
        <v>0</v>
      </c>
      <c r="O55" s="20"/>
      <c r="P55" s="9"/>
      <c r="Q55" s="1">
        <f t="shared" si="40"/>
        <v>0</v>
      </c>
      <c r="R55" s="20"/>
      <c r="S55" s="9"/>
      <c r="T55" s="1">
        <f t="shared" si="41"/>
        <v>0</v>
      </c>
      <c r="U55" s="20"/>
      <c r="V55" s="9"/>
      <c r="W55" s="1">
        <f t="shared" si="42"/>
        <v>0</v>
      </c>
      <c r="X55" s="20"/>
      <c r="Y55" s="9"/>
      <c r="Z55" s="1">
        <f t="shared" si="43"/>
        <v>0</v>
      </c>
      <c r="AA55" s="20"/>
      <c r="AB55" s="9"/>
      <c r="AC55" s="1">
        <f t="shared" si="44"/>
        <v>0</v>
      </c>
      <c r="AD55" s="20"/>
      <c r="AE55" s="9"/>
      <c r="AF55" s="1">
        <f t="shared" si="45"/>
        <v>0</v>
      </c>
      <c r="AG55" s="20"/>
      <c r="AH55" s="9"/>
      <c r="AI55" s="1">
        <f t="shared" si="46"/>
        <v>0</v>
      </c>
      <c r="AJ55" s="20"/>
      <c r="AK55" s="9"/>
      <c r="AL55" s="1">
        <f t="shared" si="47"/>
        <v>0</v>
      </c>
      <c r="AM55" s="20"/>
      <c r="AN55" s="9"/>
      <c r="AO55" s="1">
        <f t="shared" si="48"/>
        <v>0</v>
      </c>
      <c r="AP55" s="20"/>
      <c r="AQ55" s="9"/>
      <c r="AR55" s="1">
        <f t="shared" si="49"/>
        <v>0</v>
      </c>
      <c r="AT55" s="9"/>
      <c r="AU55" s="1">
        <f t="shared" si="50"/>
        <v>0</v>
      </c>
      <c r="AV55" s="20"/>
      <c r="AW55" s="9"/>
      <c r="AX55" s="1">
        <f t="shared" si="51"/>
        <v>0</v>
      </c>
      <c r="AY55" s="20"/>
      <c r="AZ55" s="10">
        <f t="shared" si="52"/>
        <v>0</v>
      </c>
      <c r="BA55" s="10">
        <f t="shared" si="53"/>
        <v>0</v>
      </c>
    </row>
    <row r="56" spans="1:53" x14ac:dyDescent="0.25">
      <c r="A56" s="1"/>
      <c r="B56" s="3" t="s">
        <v>6</v>
      </c>
      <c r="C56" s="23" t="s">
        <v>29</v>
      </c>
      <c r="D56" s="21"/>
      <c r="E56" s="1">
        <f t="shared" si="36"/>
        <v>0</v>
      </c>
      <c r="F56" s="20"/>
      <c r="G56" s="19"/>
      <c r="H56" s="1">
        <f t="shared" si="37"/>
        <v>0</v>
      </c>
      <c r="I56" s="20"/>
      <c r="J56" s="9"/>
      <c r="K56" s="1">
        <f t="shared" si="38"/>
        <v>0</v>
      </c>
      <c r="L56" s="20"/>
      <c r="M56" s="9"/>
      <c r="N56" s="1">
        <f t="shared" si="39"/>
        <v>0</v>
      </c>
      <c r="O56" s="20"/>
      <c r="P56" s="9"/>
      <c r="Q56" s="1">
        <f t="shared" si="40"/>
        <v>0</v>
      </c>
      <c r="R56" s="20"/>
      <c r="S56" s="9"/>
      <c r="T56" s="1">
        <f t="shared" si="41"/>
        <v>0</v>
      </c>
      <c r="U56" s="20"/>
      <c r="V56" s="9"/>
      <c r="W56" s="1">
        <f t="shared" si="42"/>
        <v>0</v>
      </c>
      <c r="X56" s="20"/>
      <c r="Y56" s="9">
        <v>15</v>
      </c>
      <c r="Z56" s="1">
        <f t="shared" si="43"/>
        <v>1</v>
      </c>
      <c r="AA56" s="20"/>
      <c r="AB56" s="9"/>
      <c r="AC56" s="1">
        <f t="shared" si="44"/>
        <v>0</v>
      </c>
      <c r="AD56" s="20"/>
      <c r="AE56" s="9"/>
      <c r="AF56" s="1">
        <f t="shared" si="45"/>
        <v>0</v>
      </c>
      <c r="AG56" s="20"/>
      <c r="AH56" s="9"/>
      <c r="AI56" s="1">
        <f t="shared" si="46"/>
        <v>0</v>
      </c>
      <c r="AJ56" s="20"/>
      <c r="AK56" s="9"/>
      <c r="AL56" s="1">
        <f t="shared" si="47"/>
        <v>0</v>
      </c>
      <c r="AM56" s="20"/>
      <c r="AN56" s="9"/>
      <c r="AO56" s="1">
        <f t="shared" si="48"/>
        <v>0</v>
      </c>
      <c r="AP56" s="20"/>
      <c r="AQ56" s="9"/>
      <c r="AR56" s="1">
        <f t="shared" si="49"/>
        <v>0</v>
      </c>
      <c r="AT56" s="9"/>
      <c r="AU56" s="1">
        <f t="shared" si="50"/>
        <v>0</v>
      </c>
      <c r="AV56" s="20"/>
      <c r="AW56" s="9"/>
      <c r="AX56" s="1">
        <f t="shared" si="51"/>
        <v>0</v>
      </c>
      <c r="AY56" s="20"/>
      <c r="AZ56" s="10">
        <f t="shared" si="52"/>
        <v>15</v>
      </c>
      <c r="BA56" s="10">
        <f t="shared" si="53"/>
        <v>1</v>
      </c>
    </row>
    <row r="57" spans="1:53" x14ac:dyDescent="0.25">
      <c r="A57" s="1"/>
      <c r="B57" s="18" t="s">
        <v>16</v>
      </c>
      <c r="C57" s="24" t="s">
        <v>20</v>
      </c>
      <c r="D57" s="21"/>
      <c r="E57" s="1">
        <f t="shared" si="36"/>
        <v>0</v>
      </c>
      <c r="F57" s="20"/>
      <c r="G57" s="19"/>
      <c r="H57" s="1">
        <f t="shared" si="37"/>
        <v>0</v>
      </c>
      <c r="I57" s="20"/>
      <c r="J57" s="9"/>
      <c r="K57" s="1">
        <f t="shared" si="38"/>
        <v>0</v>
      </c>
      <c r="L57" s="20"/>
      <c r="M57" s="9">
        <v>0</v>
      </c>
      <c r="N57" s="1">
        <f t="shared" si="39"/>
        <v>1</v>
      </c>
      <c r="O57" s="20"/>
      <c r="P57" s="9">
        <v>1</v>
      </c>
      <c r="Q57" s="1">
        <f t="shared" si="40"/>
        <v>1</v>
      </c>
      <c r="R57" s="20"/>
      <c r="S57" s="9"/>
      <c r="T57" s="1">
        <f t="shared" si="41"/>
        <v>0</v>
      </c>
      <c r="U57" s="20"/>
      <c r="V57" s="9">
        <v>40</v>
      </c>
      <c r="W57" s="1">
        <f t="shared" si="42"/>
        <v>1</v>
      </c>
      <c r="X57" s="20"/>
      <c r="Y57" s="9"/>
      <c r="Z57" s="1">
        <f t="shared" si="43"/>
        <v>0</v>
      </c>
      <c r="AA57" s="20"/>
      <c r="AB57" s="9">
        <v>230</v>
      </c>
      <c r="AC57" s="1">
        <f t="shared" si="44"/>
        <v>1</v>
      </c>
      <c r="AD57" s="20"/>
      <c r="AE57" s="9"/>
      <c r="AF57" s="1">
        <f t="shared" si="45"/>
        <v>0</v>
      </c>
      <c r="AG57" s="20"/>
      <c r="AH57" s="9"/>
      <c r="AI57" s="1">
        <f t="shared" si="46"/>
        <v>0</v>
      </c>
      <c r="AJ57" s="20"/>
      <c r="AK57" s="9"/>
      <c r="AL57" s="1">
        <f t="shared" si="47"/>
        <v>0</v>
      </c>
      <c r="AM57" s="20"/>
      <c r="AN57" s="9"/>
      <c r="AO57" s="1">
        <f t="shared" si="48"/>
        <v>0</v>
      </c>
      <c r="AP57" s="20"/>
      <c r="AQ57" s="9"/>
      <c r="AR57" s="1">
        <f t="shared" si="49"/>
        <v>0</v>
      </c>
      <c r="AT57" s="9"/>
      <c r="AU57" s="1">
        <f t="shared" si="50"/>
        <v>0</v>
      </c>
      <c r="AV57" s="20"/>
      <c r="AW57" s="9"/>
      <c r="AX57" s="1">
        <f t="shared" si="51"/>
        <v>0</v>
      </c>
      <c r="AY57" s="20"/>
      <c r="AZ57" s="10">
        <f t="shared" si="52"/>
        <v>271</v>
      </c>
      <c r="BA57" s="10">
        <f t="shared" si="53"/>
        <v>4</v>
      </c>
    </row>
    <row r="58" spans="1:53" x14ac:dyDescent="0.25">
      <c r="A58" s="16"/>
      <c r="B58" s="3" t="s">
        <v>33</v>
      </c>
      <c r="C58" s="25" t="s">
        <v>34</v>
      </c>
      <c r="D58" s="21"/>
      <c r="E58" s="1">
        <f t="shared" si="36"/>
        <v>0</v>
      </c>
      <c r="F58" s="20"/>
      <c r="G58" s="19"/>
      <c r="H58" s="1">
        <f t="shared" si="37"/>
        <v>0</v>
      </c>
      <c r="I58" s="20"/>
      <c r="J58" s="9"/>
      <c r="K58" s="1">
        <f t="shared" si="38"/>
        <v>0</v>
      </c>
      <c r="L58" s="20"/>
      <c r="M58" s="9"/>
      <c r="N58" s="1">
        <f t="shared" si="39"/>
        <v>0</v>
      </c>
      <c r="O58" s="20"/>
      <c r="P58" s="9"/>
      <c r="Q58" s="1">
        <f t="shared" si="40"/>
        <v>0</v>
      </c>
      <c r="R58" s="20"/>
      <c r="S58" s="9"/>
      <c r="T58" s="1">
        <f t="shared" si="41"/>
        <v>0</v>
      </c>
      <c r="U58" s="20"/>
      <c r="V58" s="9"/>
      <c r="W58" s="1">
        <f t="shared" si="42"/>
        <v>0</v>
      </c>
      <c r="X58" s="20"/>
      <c r="Y58" s="9"/>
      <c r="Z58" s="1">
        <f t="shared" si="43"/>
        <v>0</v>
      </c>
      <c r="AA58" s="20"/>
      <c r="AB58" s="9"/>
      <c r="AC58" s="1">
        <f t="shared" si="44"/>
        <v>0</v>
      </c>
      <c r="AD58" s="20"/>
      <c r="AE58" s="9"/>
      <c r="AF58" s="1">
        <f t="shared" si="45"/>
        <v>0</v>
      </c>
      <c r="AG58" s="20"/>
      <c r="AH58" s="9"/>
      <c r="AI58" s="1">
        <f t="shared" si="46"/>
        <v>0</v>
      </c>
      <c r="AJ58" s="20"/>
      <c r="AK58" s="9"/>
      <c r="AL58" s="1">
        <f t="shared" si="47"/>
        <v>0</v>
      </c>
      <c r="AM58" s="20"/>
      <c r="AN58" s="9"/>
      <c r="AO58" s="1">
        <f t="shared" si="48"/>
        <v>0</v>
      </c>
      <c r="AP58" s="20"/>
      <c r="AQ58" s="9"/>
      <c r="AR58" s="1">
        <f t="shared" si="49"/>
        <v>0</v>
      </c>
      <c r="AT58" s="9"/>
      <c r="AU58" s="1">
        <f t="shared" si="50"/>
        <v>0</v>
      </c>
      <c r="AV58" s="20"/>
      <c r="AW58" s="9"/>
      <c r="AX58" s="1">
        <f t="shared" si="51"/>
        <v>0</v>
      </c>
      <c r="AY58" s="20"/>
      <c r="AZ58" s="10">
        <f t="shared" si="52"/>
        <v>0</v>
      </c>
      <c r="BA58" s="10">
        <f t="shared" si="53"/>
        <v>0</v>
      </c>
    </row>
    <row r="59" spans="1:53" x14ac:dyDescent="0.25">
      <c r="A59" s="1"/>
      <c r="B59" s="3" t="s">
        <v>31</v>
      </c>
      <c r="C59" s="25" t="s">
        <v>32</v>
      </c>
      <c r="D59" s="21"/>
      <c r="E59" s="1">
        <f t="shared" si="36"/>
        <v>0</v>
      </c>
      <c r="F59" s="20"/>
      <c r="G59" s="19"/>
      <c r="H59" s="1">
        <f t="shared" si="37"/>
        <v>0</v>
      </c>
      <c r="I59" s="20"/>
      <c r="J59" s="9"/>
      <c r="K59" s="1">
        <f t="shared" si="38"/>
        <v>0</v>
      </c>
      <c r="L59" s="20"/>
      <c r="M59" s="9"/>
      <c r="N59" s="1">
        <f t="shared" si="39"/>
        <v>0</v>
      </c>
      <c r="O59" s="20"/>
      <c r="P59" s="9"/>
      <c r="Q59" s="1">
        <f t="shared" si="40"/>
        <v>0</v>
      </c>
      <c r="R59" s="20"/>
      <c r="S59" s="9"/>
      <c r="T59" s="1">
        <f t="shared" si="41"/>
        <v>0</v>
      </c>
      <c r="U59" s="20"/>
      <c r="V59" s="9"/>
      <c r="W59" s="1">
        <f t="shared" si="42"/>
        <v>0</v>
      </c>
      <c r="X59" s="20"/>
      <c r="Y59" s="9"/>
      <c r="Z59" s="1">
        <f t="shared" si="43"/>
        <v>0</v>
      </c>
      <c r="AA59" s="20"/>
      <c r="AB59" s="9"/>
      <c r="AC59" s="1">
        <f t="shared" si="44"/>
        <v>0</v>
      </c>
      <c r="AD59" s="20"/>
      <c r="AE59" s="9"/>
      <c r="AF59" s="1">
        <f t="shared" si="45"/>
        <v>0</v>
      </c>
      <c r="AG59" s="20"/>
      <c r="AH59" s="9"/>
      <c r="AI59" s="1">
        <f t="shared" si="46"/>
        <v>0</v>
      </c>
      <c r="AJ59" s="20"/>
      <c r="AK59" s="9"/>
      <c r="AL59" s="1">
        <f t="shared" si="47"/>
        <v>0</v>
      </c>
      <c r="AM59" s="20"/>
      <c r="AN59" s="9"/>
      <c r="AO59" s="1">
        <f t="shared" si="48"/>
        <v>0</v>
      </c>
      <c r="AP59" s="20"/>
      <c r="AQ59" s="9"/>
      <c r="AR59" s="1">
        <f t="shared" si="49"/>
        <v>0</v>
      </c>
      <c r="AT59" s="9"/>
      <c r="AU59" s="1">
        <f t="shared" si="50"/>
        <v>0</v>
      </c>
      <c r="AV59" s="20"/>
      <c r="AW59" s="9"/>
      <c r="AX59" s="1">
        <f t="shared" si="51"/>
        <v>0</v>
      </c>
      <c r="AY59" s="20"/>
      <c r="AZ59" s="10">
        <f t="shared" si="52"/>
        <v>0</v>
      </c>
      <c r="BA59" s="10">
        <f t="shared" si="53"/>
        <v>0</v>
      </c>
    </row>
    <row r="60" spans="1:53" x14ac:dyDescent="0.25">
      <c r="A60" s="1"/>
      <c r="B60" s="3" t="s">
        <v>7</v>
      </c>
      <c r="C60" s="23" t="s">
        <v>28</v>
      </c>
      <c r="D60" s="21"/>
      <c r="E60" s="1">
        <f t="shared" si="36"/>
        <v>0</v>
      </c>
      <c r="F60" s="20"/>
      <c r="G60" s="19"/>
      <c r="H60" s="1">
        <f t="shared" si="37"/>
        <v>0</v>
      </c>
      <c r="I60" s="20"/>
      <c r="J60" s="9"/>
      <c r="K60" s="1">
        <f t="shared" si="38"/>
        <v>0</v>
      </c>
      <c r="L60" s="20"/>
      <c r="M60" s="9"/>
      <c r="N60" s="1">
        <f t="shared" si="39"/>
        <v>0</v>
      </c>
      <c r="O60" s="20"/>
      <c r="P60" s="9"/>
      <c r="Q60" s="1">
        <f t="shared" si="40"/>
        <v>0</v>
      </c>
      <c r="R60" s="20"/>
      <c r="S60" s="9"/>
      <c r="T60" s="1">
        <f t="shared" si="41"/>
        <v>0</v>
      </c>
      <c r="U60" s="20"/>
      <c r="V60" s="9"/>
      <c r="W60" s="1">
        <f t="shared" si="42"/>
        <v>0</v>
      </c>
      <c r="X60" s="20"/>
      <c r="Y60" s="9"/>
      <c r="Z60" s="1">
        <f t="shared" si="43"/>
        <v>0</v>
      </c>
      <c r="AA60" s="20"/>
      <c r="AB60" s="9"/>
      <c r="AC60" s="1">
        <f t="shared" si="44"/>
        <v>0</v>
      </c>
      <c r="AD60" s="20"/>
      <c r="AE60" s="9"/>
      <c r="AF60" s="1">
        <f t="shared" si="45"/>
        <v>0</v>
      </c>
      <c r="AG60" s="20"/>
      <c r="AH60" s="9"/>
      <c r="AI60" s="1">
        <f t="shared" si="46"/>
        <v>0</v>
      </c>
      <c r="AJ60" s="20"/>
      <c r="AK60" s="9"/>
      <c r="AL60" s="1">
        <f t="shared" si="47"/>
        <v>0</v>
      </c>
      <c r="AM60" s="20"/>
      <c r="AN60" s="9"/>
      <c r="AO60" s="1">
        <f t="shared" si="48"/>
        <v>0</v>
      </c>
      <c r="AP60" s="20"/>
      <c r="AQ60" s="9"/>
      <c r="AR60" s="1">
        <f t="shared" si="49"/>
        <v>0</v>
      </c>
      <c r="AT60" s="9"/>
      <c r="AU60" s="1">
        <f t="shared" si="50"/>
        <v>0</v>
      </c>
      <c r="AV60" s="20"/>
      <c r="AW60" s="9"/>
      <c r="AX60" s="1">
        <f t="shared" si="51"/>
        <v>0</v>
      </c>
      <c r="AY60" s="20"/>
      <c r="AZ60" s="10">
        <f t="shared" si="52"/>
        <v>0</v>
      </c>
      <c r="BA60" s="10">
        <f t="shared" si="53"/>
        <v>0</v>
      </c>
    </row>
    <row r="61" spans="1:53" x14ac:dyDescent="0.25">
      <c r="A61" s="1"/>
      <c r="B61" s="3" t="s">
        <v>8</v>
      </c>
      <c r="C61" s="24" t="s">
        <v>12</v>
      </c>
      <c r="D61" s="21"/>
      <c r="E61" s="1">
        <f t="shared" si="36"/>
        <v>0</v>
      </c>
      <c r="F61" s="20"/>
      <c r="G61" s="19"/>
      <c r="H61" s="1">
        <f t="shared" si="37"/>
        <v>0</v>
      </c>
      <c r="I61" s="20"/>
      <c r="J61" s="9">
        <v>0</v>
      </c>
      <c r="K61" s="1">
        <f t="shared" si="38"/>
        <v>1</v>
      </c>
      <c r="L61" s="20"/>
      <c r="M61" s="9">
        <v>0</v>
      </c>
      <c r="N61" s="1">
        <f t="shared" si="39"/>
        <v>1</v>
      </c>
      <c r="O61" s="20"/>
      <c r="P61" s="9">
        <v>12</v>
      </c>
      <c r="Q61" s="1">
        <f t="shared" si="40"/>
        <v>1</v>
      </c>
      <c r="R61" s="20"/>
      <c r="S61" s="9">
        <v>21</v>
      </c>
      <c r="T61" s="1">
        <f t="shared" si="41"/>
        <v>1</v>
      </c>
      <c r="U61" s="20"/>
      <c r="V61" s="9">
        <v>6</v>
      </c>
      <c r="W61" s="1">
        <f t="shared" si="42"/>
        <v>1</v>
      </c>
      <c r="X61" s="20"/>
      <c r="Y61" s="9">
        <v>85</v>
      </c>
      <c r="Z61" s="1">
        <f t="shared" si="43"/>
        <v>1</v>
      </c>
      <c r="AA61" s="20"/>
      <c r="AB61" s="9">
        <v>10</v>
      </c>
      <c r="AC61" s="1">
        <f t="shared" si="44"/>
        <v>1</v>
      </c>
      <c r="AD61" s="20"/>
      <c r="AE61" s="9"/>
      <c r="AF61" s="1">
        <f t="shared" si="45"/>
        <v>0</v>
      </c>
      <c r="AG61" s="20"/>
      <c r="AH61" s="9"/>
      <c r="AI61" s="1">
        <f t="shared" si="46"/>
        <v>0</v>
      </c>
      <c r="AJ61" s="20"/>
      <c r="AK61" s="9"/>
      <c r="AL61" s="1">
        <f t="shared" si="47"/>
        <v>0</v>
      </c>
      <c r="AM61" s="20"/>
      <c r="AN61" s="9"/>
      <c r="AO61" s="1">
        <f t="shared" si="48"/>
        <v>0</v>
      </c>
      <c r="AP61" s="20"/>
      <c r="AQ61" s="9"/>
      <c r="AR61" s="1">
        <f t="shared" si="49"/>
        <v>0</v>
      </c>
      <c r="AT61" s="9"/>
      <c r="AU61" s="1">
        <f t="shared" si="50"/>
        <v>0</v>
      </c>
      <c r="AV61" s="20"/>
      <c r="AW61" s="9"/>
      <c r="AX61" s="1">
        <f t="shared" si="51"/>
        <v>0</v>
      </c>
      <c r="AY61" s="20"/>
      <c r="AZ61" s="10">
        <f t="shared" si="52"/>
        <v>134</v>
      </c>
      <c r="BA61" s="10">
        <f t="shared" si="53"/>
        <v>7</v>
      </c>
    </row>
    <row r="62" spans="1:53" x14ac:dyDescent="0.25">
      <c r="A62" s="16"/>
      <c r="B62" s="1" t="s">
        <v>5</v>
      </c>
      <c r="C62" s="24" t="s">
        <v>13</v>
      </c>
      <c r="D62" s="21"/>
      <c r="E62" s="1">
        <f t="shared" si="36"/>
        <v>0</v>
      </c>
      <c r="F62" s="20"/>
      <c r="G62" s="19"/>
      <c r="H62" s="1">
        <f t="shared" si="37"/>
        <v>0</v>
      </c>
      <c r="I62" s="20"/>
      <c r="J62" s="9">
        <v>0</v>
      </c>
      <c r="K62" s="1">
        <f t="shared" si="38"/>
        <v>1</v>
      </c>
      <c r="L62" s="20"/>
      <c r="M62" s="9">
        <v>0</v>
      </c>
      <c r="N62" s="1">
        <f t="shared" si="39"/>
        <v>1</v>
      </c>
      <c r="O62" s="20"/>
      <c r="P62" s="9">
        <v>125</v>
      </c>
      <c r="Q62" s="1">
        <f t="shared" si="40"/>
        <v>1</v>
      </c>
      <c r="R62" s="20"/>
      <c r="S62" s="9">
        <v>600</v>
      </c>
      <c r="T62" s="1">
        <f t="shared" si="41"/>
        <v>1</v>
      </c>
      <c r="U62" s="20"/>
      <c r="V62" s="9">
        <v>345</v>
      </c>
      <c r="W62" s="1">
        <f t="shared" si="42"/>
        <v>1</v>
      </c>
      <c r="X62" s="20"/>
      <c r="Y62" s="9">
        <v>330</v>
      </c>
      <c r="Z62" s="1">
        <f t="shared" si="43"/>
        <v>1</v>
      </c>
      <c r="AA62" s="20"/>
      <c r="AB62" s="9">
        <v>242</v>
      </c>
      <c r="AC62" s="1">
        <f t="shared" si="44"/>
        <v>1</v>
      </c>
      <c r="AD62" s="20"/>
      <c r="AE62" s="9"/>
      <c r="AF62" s="1">
        <f t="shared" si="45"/>
        <v>0</v>
      </c>
      <c r="AG62" s="20"/>
      <c r="AH62" s="9"/>
      <c r="AI62" s="1">
        <f t="shared" si="46"/>
        <v>0</v>
      </c>
      <c r="AJ62" s="20"/>
      <c r="AK62" s="9"/>
      <c r="AL62" s="1">
        <f t="shared" si="47"/>
        <v>0</v>
      </c>
      <c r="AM62" s="20"/>
      <c r="AN62" s="9"/>
      <c r="AO62" s="1">
        <f t="shared" si="48"/>
        <v>0</v>
      </c>
      <c r="AP62" s="20"/>
      <c r="AQ62" s="9"/>
      <c r="AR62" s="1">
        <f t="shared" si="49"/>
        <v>0</v>
      </c>
      <c r="AT62" s="9"/>
      <c r="AU62" s="1">
        <f t="shared" si="50"/>
        <v>0</v>
      </c>
      <c r="AV62" s="20"/>
      <c r="AW62" s="9"/>
      <c r="AX62" s="1">
        <f t="shared" si="51"/>
        <v>0</v>
      </c>
      <c r="AY62" s="20"/>
      <c r="AZ62" s="10">
        <f t="shared" si="52"/>
        <v>1642</v>
      </c>
      <c r="BA62" s="10">
        <f t="shared" si="53"/>
        <v>7</v>
      </c>
    </row>
    <row r="63" spans="1:53" x14ac:dyDescent="0.25">
      <c r="A63" s="17"/>
      <c r="B63" s="1" t="s">
        <v>25</v>
      </c>
      <c r="C63" s="23" t="s">
        <v>24</v>
      </c>
      <c r="D63" s="21"/>
      <c r="E63" s="1">
        <f t="shared" si="36"/>
        <v>0</v>
      </c>
      <c r="F63" s="20"/>
      <c r="G63" s="19"/>
      <c r="H63" s="1">
        <f t="shared" si="37"/>
        <v>0</v>
      </c>
      <c r="I63" s="20"/>
      <c r="J63" s="9"/>
      <c r="K63" s="1">
        <f t="shared" si="38"/>
        <v>0</v>
      </c>
      <c r="L63" s="20"/>
      <c r="M63" s="9"/>
      <c r="N63" s="1">
        <f t="shared" si="39"/>
        <v>0</v>
      </c>
      <c r="O63" s="20"/>
      <c r="P63" s="9"/>
      <c r="Q63" s="1">
        <f t="shared" si="40"/>
        <v>0</v>
      </c>
      <c r="R63" s="20"/>
      <c r="S63" s="9"/>
      <c r="T63" s="1">
        <f t="shared" si="41"/>
        <v>0</v>
      </c>
      <c r="U63" s="20"/>
      <c r="V63" s="9"/>
      <c r="W63" s="1">
        <f t="shared" si="42"/>
        <v>0</v>
      </c>
      <c r="X63" s="20"/>
      <c r="Y63" s="9"/>
      <c r="Z63" s="1">
        <f t="shared" si="43"/>
        <v>0</v>
      </c>
      <c r="AA63" s="20"/>
      <c r="AB63" s="9"/>
      <c r="AC63" s="1">
        <f t="shared" si="44"/>
        <v>0</v>
      </c>
      <c r="AD63" s="20"/>
      <c r="AE63" s="9"/>
      <c r="AF63" s="1">
        <f t="shared" si="45"/>
        <v>0</v>
      </c>
      <c r="AG63" s="20"/>
      <c r="AH63" s="9"/>
      <c r="AI63" s="1">
        <f t="shared" si="46"/>
        <v>0</v>
      </c>
      <c r="AJ63" s="20"/>
      <c r="AK63" s="9"/>
      <c r="AL63" s="1">
        <f t="shared" si="47"/>
        <v>0</v>
      </c>
      <c r="AM63" s="20"/>
      <c r="AN63" s="9"/>
      <c r="AO63" s="1">
        <f t="shared" si="48"/>
        <v>0</v>
      </c>
      <c r="AP63" s="20"/>
      <c r="AQ63" s="9"/>
      <c r="AR63" s="1">
        <f t="shared" si="49"/>
        <v>0</v>
      </c>
      <c r="AT63" s="9"/>
      <c r="AU63" s="1">
        <f t="shared" si="50"/>
        <v>0</v>
      </c>
      <c r="AV63" s="20"/>
      <c r="AW63" s="9"/>
      <c r="AX63" s="1">
        <f t="shared" si="51"/>
        <v>0</v>
      </c>
      <c r="AY63" s="20"/>
      <c r="AZ63" s="10">
        <f t="shared" si="52"/>
        <v>0</v>
      </c>
      <c r="BA63" s="10">
        <f t="shared" si="53"/>
        <v>0</v>
      </c>
    </row>
    <row r="64" spans="1:53" x14ac:dyDescent="0.25">
      <c r="A64" s="1"/>
      <c r="B64" s="1" t="s">
        <v>30</v>
      </c>
      <c r="C64" s="24" t="s">
        <v>23</v>
      </c>
      <c r="D64" s="21"/>
      <c r="E64" s="1">
        <f t="shared" si="36"/>
        <v>0</v>
      </c>
      <c r="F64" s="20"/>
      <c r="G64" s="19"/>
      <c r="H64" s="1">
        <f t="shared" si="37"/>
        <v>0</v>
      </c>
      <c r="I64" s="20"/>
      <c r="J64" s="9"/>
      <c r="K64" s="1">
        <f t="shared" si="38"/>
        <v>0</v>
      </c>
      <c r="L64" s="20"/>
      <c r="M64" s="9"/>
      <c r="N64" s="1">
        <f t="shared" si="39"/>
        <v>0</v>
      </c>
      <c r="O64" s="20"/>
      <c r="P64" s="9"/>
      <c r="Q64" s="1">
        <f t="shared" si="40"/>
        <v>0</v>
      </c>
      <c r="R64" s="20"/>
      <c r="S64" s="9"/>
      <c r="T64" s="1">
        <f t="shared" si="41"/>
        <v>0</v>
      </c>
      <c r="U64" s="20"/>
      <c r="V64" s="9"/>
      <c r="W64" s="1">
        <f t="shared" si="42"/>
        <v>0</v>
      </c>
      <c r="X64" s="20"/>
      <c r="Y64" s="9"/>
      <c r="Z64" s="1">
        <f t="shared" si="43"/>
        <v>0</v>
      </c>
      <c r="AA64" s="20"/>
      <c r="AB64" s="9"/>
      <c r="AC64" s="1">
        <f t="shared" si="44"/>
        <v>0</v>
      </c>
      <c r="AD64" s="20"/>
      <c r="AE64" s="9"/>
      <c r="AF64" s="1">
        <f t="shared" si="45"/>
        <v>0</v>
      </c>
      <c r="AG64" s="20"/>
      <c r="AH64" s="9"/>
      <c r="AI64" s="1">
        <f t="shared" si="46"/>
        <v>0</v>
      </c>
      <c r="AJ64" s="20"/>
      <c r="AK64" s="9"/>
      <c r="AL64" s="1">
        <f t="shared" si="47"/>
        <v>0</v>
      </c>
      <c r="AM64" s="20"/>
      <c r="AN64" s="9"/>
      <c r="AO64" s="1">
        <f t="shared" si="48"/>
        <v>0</v>
      </c>
      <c r="AP64" s="20"/>
      <c r="AQ64" s="9"/>
      <c r="AR64" s="1">
        <f t="shared" si="49"/>
        <v>0</v>
      </c>
      <c r="AT64" s="9"/>
      <c r="AU64" s="1">
        <f t="shared" si="50"/>
        <v>0</v>
      </c>
      <c r="AV64" s="20"/>
      <c r="AW64" s="9"/>
      <c r="AX64" s="1">
        <f t="shared" si="51"/>
        <v>0</v>
      </c>
      <c r="AY64" s="20"/>
      <c r="AZ64" s="10">
        <f t="shared" si="52"/>
        <v>0</v>
      </c>
      <c r="BA64" s="10">
        <f t="shared" si="53"/>
        <v>0</v>
      </c>
    </row>
    <row r="65" spans="1:53" x14ac:dyDescent="0.25">
      <c r="A65" s="1"/>
      <c r="B65" s="1" t="s">
        <v>35</v>
      </c>
      <c r="C65" s="27" t="s">
        <v>37</v>
      </c>
      <c r="D65" s="28"/>
      <c r="E65" s="1">
        <f t="shared" si="36"/>
        <v>0</v>
      </c>
      <c r="F65" s="20"/>
      <c r="G65" s="19"/>
      <c r="H65" s="1">
        <f t="shared" si="37"/>
        <v>0</v>
      </c>
      <c r="I65" s="20"/>
      <c r="J65" s="9"/>
      <c r="K65" s="1">
        <f t="shared" si="38"/>
        <v>0</v>
      </c>
      <c r="L65" s="20"/>
      <c r="M65" s="9"/>
      <c r="N65" s="1">
        <f t="shared" si="39"/>
        <v>0</v>
      </c>
      <c r="O65" s="20"/>
      <c r="P65" s="9"/>
      <c r="Q65" s="1">
        <f t="shared" si="40"/>
        <v>0</v>
      </c>
      <c r="R65" s="20"/>
      <c r="S65" s="9"/>
      <c r="T65" s="1">
        <f t="shared" si="41"/>
        <v>0</v>
      </c>
      <c r="U65" s="20"/>
      <c r="V65" s="9"/>
      <c r="W65" s="1">
        <f t="shared" si="42"/>
        <v>0</v>
      </c>
      <c r="X65" s="20"/>
      <c r="Y65" s="9"/>
      <c r="Z65" s="1">
        <f t="shared" si="43"/>
        <v>0</v>
      </c>
      <c r="AA65" s="20"/>
      <c r="AB65" s="9"/>
      <c r="AC65" s="1">
        <f t="shared" si="44"/>
        <v>0</v>
      </c>
      <c r="AD65" s="20"/>
      <c r="AE65" s="9"/>
      <c r="AF65" s="1">
        <f t="shared" si="45"/>
        <v>0</v>
      </c>
      <c r="AG65" s="20"/>
      <c r="AH65" s="9"/>
      <c r="AI65" s="1">
        <f t="shared" si="46"/>
        <v>0</v>
      </c>
      <c r="AJ65" s="20"/>
      <c r="AK65" s="9"/>
      <c r="AL65" s="1">
        <f t="shared" si="47"/>
        <v>0</v>
      </c>
      <c r="AM65" s="20"/>
      <c r="AN65" s="9"/>
      <c r="AO65" s="1">
        <f t="shared" si="48"/>
        <v>0</v>
      </c>
      <c r="AP65" s="20"/>
      <c r="AQ65" s="9"/>
      <c r="AR65" s="1">
        <f t="shared" si="49"/>
        <v>0</v>
      </c>
      <c r="AT65" s="9"/>
      <c r="AU65" s="1">
        <f t="shared" si="50"/>
        <v>0</v>
      </c>
      <c r="AV65" s="20"/>
      <c r="AW65" s="9"/>
      <c r="AX65" s="1">
        <f t="shared" si="51"/>
        <v>0</v>
      </c>
      <c r="AY65" s="20"/>
      <c r="AZ65" s="10">
        <f t="shared" si="52"/>
        <v>0</v>
      </c>
      <c r="BA65" s="10">
        <f t="shared" si="53"/>
        <v>0</v>
      </c>
    </row>
    <row r="66" spans="1:53" x14ac:dyDescent="0.25">
      <c r="A66" s="1"/>
      <c r="B66" s="1" t="s">
        <v>36</v>
      </c>
      <c r="C66" s="23" t="s">
        <v>36</v>
      </c>
      <c r="D66" s="21"/>
      <c r="E66" s="1">
        <f t="shared" si="36"/>
        <v>0</v>
      </c>
      <c r="F66" s="20"/>
      <c r="G66" s="19"/>
      <c r="H66" s="1">
        <f t="shared" si="37"/>
        <v>0</v>
      </c>
      <c r="I66" s="20"/>
      <c r="J66" s="9"/>
      <c r="K66" s="1">
        <f t="shared" si="38"/>
        <v>0</v>
      </c>
      <c r="L66" s="20"/>
      <c r="M66" s="9"/>
      <c r="N66" s="1">
        <f t="shared" si="39"/>
        <v>0</v>
      </c>
      <c r="O66" s="20"/>
      <c r="P66" s="9">
        <v>2</v>
      </c>
      <c r="Q66" s="1">
        <f t="shared" si="40"/>
        <v>1</v>
      </c>
      <c r="R66" s="20"/>
      <c r="S66" s="9"/>
      <c r="T66" s="1">
        <f t="shared" si="41"/>
        <v>0</v>
      </c>
      <c r="U66" s="20"/>
      <c r="V66" s="9">
        <v>10</v>
      </c>
      <c r="W66" s="1">
        <f t="shared" si="42"/>
        <v>1</v>
      </c>
      <c r="X66" s="20"/>
      <c r="Y66" s="9">
        <v>40</v>
      </c>
      <c r="Z66" s="1">
        <f t="shared" si="43"/>
        <v>1</v>
      </c>
      <c r="AA66" s="20"/>
      <c r="AB66" s="9"/>
      <c r="AC66" s="1">
        <f t="shared" si="44"/>
        <v>0</v>
      </c>
      <c r="AD66" s="20"/>
      <c r="AE66" s="9"/>
      <c r="AF66" s="1">
        <f t="shared" si="45"/>
        <v>0</v>
      </c>
      <c r="AG66" s="20"/>
      <c r="AH66" s="9"/>
      <c r="AI66" s="1">
        <f t="shared" si="46"/>
        <v>0</v>
      </c>
      <c r="AJ66" s="20"/>
      <c r="AK66" s="9"/>
      <c r="AL66" s="1">
        <f t="shared" si="47"/>
        <v>0</v>
      </c>
      <c r="AM66" s="20"/>
      <c r="AN66" s="9"/>
      <c r="AO66" s="1">
        <f t="shared" si="48"/>
        <v>0</v>
      </c>
      <c r="AP66" s="20"/>
      <c r="AQ66" s="9"/>
      <c r="AR66" s="1">
        <f t="shared" si="49"/>
        <v>0</v>
      </c>
      <c r="AT66" s="9"/>
      <c r="AU66" s="1">
        <f t="shared" si="50"/>
        <v>0</v>
      </c>
      <c r="AV66" s="20"/>
      <c r="AW66" s="9"/>
      <c r="AX66" s="1">
        <f t="shared" si="51"/>
        <v>0</v>
      </c>
      <c r="AY66" s="20"/>
      <c r="AZ66" s="10">
        <f t="shared" si="52"/>
        <v>52</v>
      </c>
      <c r="BA66" s="10">
        <f t="shared" si="53"/>
        <v>3</v>
      </c>
    </row>
    <row r="67" spans="1:53" ht="15.75" thickBot="1" x14ac:dyDescent="0.3">
      <c r="A67" s="1"/>
      <c r="B67" s="1"/>
      <c r="C67" s="23"/>
      <c r="D67" s="21"/>
      <c r="E67" s="1">
        <f t="shared" si="36"/>
        <v>0</v>
      </c>
      <c r="F67" s="20"/>
      <c r="G67" s="19"/>
      <c r="H67" s="1">
        <f t="shared" si="37"/>
        <v>0</v>
      </c>
      <c r="I67" s="20"/>
      <c r="J67" s="9"/>
      <c r="K67" s="1">
        <f t="shared" si="38"/>
        <v>0</v>
      </c>
      <c r="L67" s="20"/>
      <c r="M67" s="9"/>
      <c r="N67" s="1">
        <f t="shared" si="39"/>
        <v>0</v>
      </c>
      <c r="O67" s="20"/>
      <c r="P67" s="9"/>
      <c r="Q67" s="1">
        <f t="shared" si="40"/>
        <v>0</v>
      </c>
      <c r="R67" s="20"/>
      <c r="S67" s="9" t="s">
        <v>82</v>
      </c>
      <c r="T67" s="1">
        <f t="shared" si="41"/>
        <v>0</v>
      </c>
      <c r="U67" s="20"/>
      <c r="V67" s="9"/>
      <c r="W67" s="1">
        <f t="shared" si="42"/>
        <v>0</v>
      </c>
      <c r="X67" s="20"/>
      <c r="Y67" s="9"/>
      <c r="Z67" s="1">
        <f t="shared" si="43"/>
        <v>0</v>
      </c>
      <c r="AA67" s="20"/>
      <c r="AB67" s="9"/>
      <c r="AC67" s="1">
        <f t="shared" si="44"/>
        <v>0</v>
      </c>
      <c r="AD67" s="20"/>
      <c r="AE67" s="9"/>
      <c r="AF67" s="1">
        <f t="shared" si="45"/>
        <v>0</v>
      </c>
      <c r="AG67" s="20"/>
      <c r="AH67" s="9"/>
      <c r="AI67" s="1">
        <f t="shared" si="46"/>
        <v>0</v>
      </c>
      <c r="AJ67" s="20"/>
      <c r="AK67" s="9"/>
      <c r="AL67" s="1">
        <f t="shared" si="47"/>
        <v>0</v>
      </c>
      <c r="AM67" s="20"/>
      <c r="AN67" s="9"/>
      <c r="AO67" s="1">
        <f t="shared" si="48"/>
        <v>0</v>
      </c>
      <c r="AP67" s="20"/>
      <c r="AQ67" s="9"/>
      <c r="AR67" s="1">
        <f t="shared" si="49"/>
        <v>0</v>
      </c>
      <c r="AT67" s="9"/>
      <c r="AU67" s="1">
        <f t="shared" si="50"/>
        <v>0</v>
      </c>
      <c r="AV67" s="20"/>
      <c r="AW67" s="9"/>
      <c r="AX67" s="1">
        <f t="shared" si="51"/>
        <v>0</v>
      </c>
      <c r="AY67" s="20"/>
      <c r="AZ67" s="10">
        <f t="shared" si="52"/>
        <v>0</v>
      </c>
      <c r="BA67" s="10">
        <f t="shared" si="53"/>
        <v>0</v>
      </c>
    </row>
    <row r="68" spans="1:53" ht="16.5" thickTop="1" thickBot="1" x14ac:dyDescent="0.3">
      <c r="A68" s="1"/>
      <c r="B68" s="1"/>
      <c r="C68" s="2"/>
      <c r="D68" s="1">
        <f>SUM(D51:D67)</f>
        <v>0</v>
      </c>
      <c r="E68" s="11">
        <f>SUM(E51:E67)</f>
        <v>0</v>
      </c>
      <c r="G68" s="1">
        <f>SUM(G51:G67)</f>
        <v>0</v>
      </c>
      <c r="H68" s="11">
        <f>SUM(H51:H67)</f>
        <v>0</v>
      </c>
      <c r="J68" s="1">
        <f>SUM(J51:J67)</f>
        <v>0</v>
      </c>
      <c r="K68" s="11">
        <f>SUM(K51:K67)</f>
        <v>2</v>
      </c>
      <c r="M68" s="1">
        <f>SUM(M51:M67)</f>
        <v>0</v>
      </c>
      <c r="N68" s="11">
        <f>SUM(N51:N67)</f>
        <v>3</v>
      </c>
      <c r="P68" s="1">
        <f>SUM(P51:P67)</f>
        <v>142</v>
      </c>
      <c r="Q68" s="11">
        <f>SUM(Q51:Q67)</f>
        <v>6</v>
      </c>
      <c r="S68" s="1">
        <f>SUM(S51:S67)</f>
        <v>621</v>
      </c>
      <c r="T68" s="11">
        <f>SUM(T51:T67)</f>
        <v>2</v>
      </c>
      <c r="V68" s="1">
        <f>SUM(V51:V67)</f>
        <v>401</v>
      </c>
      <c r="W68" s="11">
        <f>SUM(W51:W67)</f>
        <v>4</v>
      </c>
      <c r="Y68" s="1">
        <f>SUM(Y51:Y67)</f>
        <v>470</v>
      </c>
      <c r="Z68" s="11">
        <f>SUM(Z51:Z67)</f>
        <v>4</v>
      </c>
      <c r="AB68" s="1">
        <f>SUM(AB51:AB67)</f>
        <v>482</v>
      </c>
      <c r="AC68" s="11">
        <f>SUM(AC51:AC67)</f>
        <v>3</v>
      </c>
      <c r="AE68" s="1">
        <f>SUM(AE51:AE67)</f>
        <v>0</v>
      </c>
      <c r="AF68" s="11">
        <f>SUM(AF51:AF67)</f>
        <v>0</v>
      </c>
      <c r="AH68" s="1">
        <f>SUM(AH51:AH67)</f>
        <v>0</v>
      </c>
      <c r="AI68" s="11">
        <f>SUM(AI51:AI67)</f>
        <v>0</v>
      </c>
      <c r="AK68" s="1">
        <f>SUM(AK51:AK67)</f>
        <v>0</v>
      </c>
      <c r="AL68" s="11">
        <f>SUM(AL51:AL67)</f>
        <v>0</v>
      </c>
      <c r="AN68" s="1">
        <f>SUM(AN51:AN67)</f>
        <v>0</v>
      </c>
      <c r="AO68" s="11">
        <f>SUM(AO51:AO67)</f>
        <v>0</v>
      </c>
      <c r="AQ68" s="1">
        <f>SUM(AQ51:AQ67)</f>
        <v>0</v>
      </c>
      <c r="AR68" s="11">
        <f>SUM(AR51:AR67)</f>
        <v>0</v>
      </c>
      <c r="AT68" s="1">
        <f>SUM(AT51:AT67)</f>
        <v>0</v>
      </c>
      <c r="AU68" s="11">
        <f>SUM(AU51:AU67)</f>
        <v>0</v>
      </c>
      <c r="AW68" s="1">
        <f>SUM(AW51:AW67)</f>
        <v>0</v>
      </c>
      <c r="AX68" s="11">
        <f>SUM(AX51:AX67)</f>
        <v>0</v>
      </c>
      <c r="AZ68" s="12">
        <f>SUM(AZ51:AZ67)</f>
        <v>2116</v>
      </c>
      <c r="BA68" s="14">
        <f>AVERAGE(BA51:BA67)</f>
        <v>1.411764705882353</v>
      </c>
    </row>
    <row r="69" spans="1:53" ht="15.75" thickTop="1" x14ac:dyDescent="0.25"/>
    <row r="70" spans="1:53" ht="22.5" x14ac:dyDescent="0.3">
      <c r="A70" s="1"/>
      <c r="B70" s="4" t="s">
        <v>1</v>
      </c>
      <c r="C70" s="2"/>
      <c r="D70" s="3"/>
      <c r="E70" s="3"/>
      <c r="G70" s="1"/>
      <c r="H70" s="1"/>
      <c r="J70" s="1"/>
      <c r="K70" s="1"/>
      <c r="M70" s="1"/>
      <c r="N70" s="1"/>
      <c r="P70" s="1"/>
      <c r="Q70" s="1"/>
      <c r="S70" s="1"/>
      <c r="T70" s="1"/>
      <c r="V70" s="1"/>
      <c r="W70" s="1"/>
      <c r="Y70" s="1"/>
      <c r="Z70" s="1"/>
      <c r="AB70" s="1"/>
      <c r="AC70" s="1"/>
      <c r="AE70" s="1"/>
      <c r="AF70" s="1"/>
      <c r="AH70" s="1"/>
      <c r="AI70" s="1"/>
      <c r="AK70" s="1"/>
      <c r="AL70" s="1"/>
      <c r="AN70" s="1"/>
      <c r="AO70" s="1"/>
      <c r="AQ70" s="1"/>
      <c r="AR70" s="1"/>
      <c r="AT70" s="1"/>
      <c r="AU70" s="1"/>
      <c r="AW70" s="1"/>
      <c r="AX70" s="1"/>
      <c r="AY70" s="1"/>
      <c r="AZ70" s="1"/>
    </row>
    <row r="71" spans="1:53" x14ac:dyDescent="0.25">
      <c r="A71" s="1"/>
      <c r="B71" s="1"/>
      <c r="C71" s="2"/>
      <c r="D71" s="26" t="s">
        <v>38</v>
      </c>
      <c r="E71" s="15"/>
      <c r="G71" s="136" t="s">
        <v>39</v>
      </c>
      <c r="H71" s="136"/>
      <c r="J71" s="136" t="s">
        <v>41</v>
      </c>
      <c r="K71" s="136"/>
      <c r="M71" s="136" t="s">
        <v>40</v>
      </c>
      <c r="N71" s="136"/>
      <c r="P71" s="136" t="s">
        <v>42</v>
      </c>
      <c r="Q71" s="136"/>
      <c r="S71" s="136" t="s">
        <v>43</v>
      </c>
      <c r="T71" s="136"/>
      <c r="V71" s="136" t="s">
        <v>44</v>
      </c>
      <c r="W71" s="136"/>
      <c r="Y71" s="136" t="s">
        <v>45</v>
      </c>
      <c r="Z71" s="136"/>
      <c r="AB71" s="136" t="s">
        <v>46</v>
      </c>
      <c r="AC71" s="136"/>
      <c r="AE71" s="136" t="s">
        <v>47</v>
      </c>
      <c r="AF71" s="136"/>
      <c r="AH71" s="136" t="s">
        <v>48</v>
      </c>
      <c r="AI71" s="136"/>
      <c r="AK71" s="136" t="s">
        <v>46</v>
      </c>
      <c r="AL71" s="136"/>
      <c r="AN71" s="136" t="s">
        <v>47</v>
      </c>
      <c r="AO71" s="136"/>
      <c r="AQ71" s="136" t="s">
        <v>48</v>
      </c>
      <c r="AR71" s="136"/>
      <c r="AT71" s="26" t="s">
        <v>49</v>
      </c>
      <c r="AU71" s="26"/>
      <c r="AW71" s="26" t="s">
        <v>50</v>
      </c>
      <c r="AX71" s="26"/>
      <c r="AY71" s="1"/>
      <c r="AZ71" s="1"/>
    </row>
    <row r="72" spans="1:53" ht="18" thickBot="1" x14ac:dyDescent="0.35">
      <c r="A72" s="1"/>
      <c r="B72" s="5" t="s">
        <v>2</v>
      </c>
      <c r="C72" s="6" t="s">
        <v>3</v>
      </c>
      <c r="D72" s="7" t="s">
        <v>9</v>
      </c>
      <c r="E72" s="7" t="s">
        <v>4</v>
      </c>
      <c r="G72" s="7" t="s">
        <v>9</v>
      </c>
      <c r="H72" s="8" t="s">
        <v>4</v>
      </c>
      <c r="J72" s="7" t="s">
        <v>9</v>
      </c>
      <c r="K72" s="8" t="s">
        <v>4</v>
      </c>
      <c r="M72" s="7" t="s">
        <v>9</v>
      </c>
      <c r="N72" s="8" t="s">
        <v>4</v>
      </c>
      <c r="P72" s="7" t="s">
        <v>9</v>
      </c>
      <c r="Q72" s="8" t="s">
        <v>4</v>
      </c>
      <c r="S72" s="7" t="s">
        <v>9</v>
      </c>
      <c r="T72" s="8" t="s">
        <v>4</v>
      </c>
      <c r="V72" s="7" t="s">
        <v>9</v>
      </c>
      <c r="W72" s="8" t="s">
        <v>4</v>
      </c>
      <c r="Y72" s="7" t="s">
        <v>9</v>
      </c>
      <c r="Z72" s="8" t="s">
        <v>4</v>
      </c>
      <c r="AB72" s="7" t="s">
        <v>9</v>
      </c>
      <c r="AC72" s="8" t="s">
        <v>4</v>
      </c>
      <c r="AE72" s="7" t="s">
        <v>9</v>
      </c>
      <c r="AF72" s="8" t="s">
        <v>4</v>
      </c>
      <c r="AH72" s="7" t="s">
        <v>9</v>
      </c>
      <c r="AI72" s="8" t="s">
        <v>4</v>
      </c>
      <c r="AK72" s="7" t="s">
        <v>9</v>
      </c>
      <c r="AL72" s="8" t="s">
        <v>4</v>
      </c>
      <c r="AN72" s="7" t="s">
        <v>9</v>
      </c>
      <c r="AO72" s="8" t="s">
        <v>4</v>
      </c>
      <c r="AQ72" s="7" t="s">
        <v>9</v>
      </c>
      <c r="AR72" s="8" t="s">
        <v>4</v>
      </c>
      <c r="AT72" s="7" t="s">
        <v>9</v>
      </c>
      <c r="AU72" s="8" t="s">
        <v>4</v>
      </c>
      <c r="AW72" s="7" t="s">
        <v>9</v>
      </c>
      <c r="AX72" s="8" t="s">
        <v>4</v>
      </c>
      <c r="AZ72" s="8" t="s">
        <v>10</v>
      </c>
      <c r="BA72" s="5" t="s">
        <v>11</v>
      </c>
    </row>
    <row r="73" spans="1:53" ht="16.5" thickTop="1" thickBot="1" x14ac:dyDescent="0.3">
      <c r="A73" s="13" t="s">
        <v>54</v>
      </c>
      <c r="B73" s="1"/>
      <c r="C73" s="22"/>
      <c r="D73" s="3"/>
      <c r="E73" s="3"/>
      <c r="F73" s="20"/>
      <c r="G73" s="1"/>
      <c r="H73" s="1"/>
      <c r="I73" s="20"/>
      <c r="J73" s="1"/>
      <c r="K73" s="1"/>
      <c r="L73" s="20"/>
      <c r="M73" s="1"/>
      <c r="N73" s="1"/>
      <c r="O73" s="20"/>
      <c r="P73" s="1"/>
      <c r="Q73" s="1"/>
      <c r="R73" s="20"/>
      <c r="S73" s="1"/>
      <c r="T73" s="1"/>
      <c r="U73" s="20"/>
      <c r="V73" s="1"/>
      <c r="W73" s="1"/>
      <c r="X73" s="20"/>
      <c r="Y73" s="1"/>
      <c r="Z73" s="1"/>
      <c r="AA73" s="20"/>
      <c r="AB73" s="1"/>
      <c r="AC73" s="1"/>
      <c r="AD73" s="20"/>
      <c r="AE73" s="1"/>
      <c r="AF73" s="1"/>
      <c r="AG73" s="20"/>
      <c r="AH73" s="1"/>
      <c r="AI73" s="1"/>
      <c r="AJ73" s="20"/>
      <c r="AK73" s="1"/>
      <c r="AL73" s="1"/>
      <c r="AM73" s="20"/>
      <c r="AN73" s="1"/>
      <c r="AO73" s="1"/>
      <c r="AP73" s="20"/>
      <c r="AQ73" s="1"/>
      <c r="AR73" s="1"/>
      <c r="AT73" s="1"/>
      <c r="AU73" s="1"/>
      <c r="AV73" s="20"/>
      <c r="AW73" s="1"/>
      <c r="AX73" s="1"/>
      <c r="AY73" s="20"/>
      <c r="AZ73" s="1"/>
      <c r="BA73" s="1"/>
    </row>
    <row r="74" spans="1:53" x14ac:dyDescent="0.25">
      <c r="A74" s="1"/>
      <c r="B74" s="1" t="s">
        <v>26</v>
      </c>
      <c r="C74" s="23" t="s">
        <v>27</v>
      </c>
      <c r="D74" s="21"/>
      <c r="E74" s="1">
        <f t="shared" ref="E74:E90" si="54">COUNT(D74)</f>
        <v>0</v>
      </c>
      <c r="F74" s="20"/>
      <c r="G74" s="19"/>
      <c r="H74" s="1">
        <f t="shared" ref="H74:H90" si="55">COUNT(G74)</f>
        <v>0</v>
      </c>
      <c r="I74" s="20"/>
      <c r="J74" s="9">
        <v>0</v>
      </c>
      <c r="K74" s="1">
        <f t="shared" ref="K74:K90" si="56">COUNT(J74)</f>
        <v>1</v>
      </c>
      <c r="L74" s="20"/>
      <c r="M74" s="9"/>
      <c r="N74" s="1">
        <f t="shared" ref="N74:N90" si="57">COUNT(M74)</f>
        <v>0</v>
      </c>
      <c r="O74" s="20"/>
      <c r="P74" s="9">
        <v>75</v>
      </c>
      <c r="Q74" s="1">
        <f t="shared" ref="Q74:Q90" si="58">COUNT(P74)</f>
        <v>1</v>
      </c>
      <c r="R74" s="20"/>
      <c r="S74" s="9">
        <v>75</v>
      </c>
      <c r="T74" s="1">
        <f t="shared" ref="T74:T90" si="59">COUNT(S74)</f>
        <v>1</v>
      </c>
      <c r="U74" s="20"/>
      <c r="V74" s="9">
        <v>95</v>
      </c>
      <c r="W74" s="1">
        <f t="shared" ref="W74:W90" si="60">COUNT(V74)</f>
        <v>1</v>
      </c>
      <c r="X74" s="20"/>
      <c r="Y74" s="9">
        <v>620</v>
      </c>
      <c r="Z74" s="1">
        <f t="shared" ref="Z74:Z90" si="61">COUNT(Y74)</f>
        <v>1</v>
      </c>
      <c r="AA74" s="20"/>
      <c r="AB74" s="9">
        <v>75</v>
      </c>
      <c r="AC74" s="1">
        <f t="shared" ref="AC74:AC90" si="62">COUNT(AB74)</f>
        <v>1</v>
      </c>
      <c r="AD74" s="20"/>
      <c r="AE74" s="9"/>
      <c r="AF74" s="1">
        <f t="shared" ref="AF74:AF90" si="63">COUNT(AE74)</f>
        <v>0</v>
      </c>
      <c r="AG74" s="20"/>
      <c r="AH74" s="9"/>
      <c r="AI74" s="1">
        <f t="shared" ref="AI74:AI90" si="64">COUNT(AH74)</f>
        <v>0</v>
      </c>
      <c r="AJ74" s="20"/>
      <c r="AK74" s="9"/>
      <c r="AL74" s="1">
        <f t="shared" ref="AL74:AL90" si="65">COUNT(AK74)</f>
        <v>0</v>
      </c>
      <c r="AM74" s="20"/>
      <c r="AN74" s="9"/>
      <c r="AO74" s="1">
        <f t="shared" ref="AO74:AO90" si="66">COUNT(AN74)</f>
        <v>0</v>
      </c>
      <c r="AP74" s="20"/>
      <c r="AQ74" s="9"/>
      <c r="AR74" s="1">
        <f t="shared" ref="AR74:AR90" si="67">COUNT(AQ74)</f>
        <v>0</v>
      </c>
      <c r="AT74" s="9"/>
      <c r="AU74" s="1">
        <f t="shared" ref="AU74:AU90" si="68">COUNT(AT74)</f>
        <v>0</v>
      </c>
      <c r="AV74" s="20"/>
      <c r="AW74" s="9"/>
      <c r="AX74" s="1">
        <f t="shared" ref="AX74:AX90" si="69">COUNT(AW74)</f>
        <v>0</v>
      </c>
      <c r="AY74" s="20"/>
      <c r="AZ74" s="10">
        <f t="shared" ref="AZ74:AZ90" si="70">SUM(AW74,AT74,AH74,AE74,AB74,Y74,V74,S74,P74,M74,J74,G74,D74)</f>
        <v>940</v>
      </c>
      <c r="BA74" s="10">
        <f t="shared" ref="BA74:BA90" si="71">SUM(AX74,AU74,AI74,AF74,AC74,Z74,W74,T74,Q74,N74,K74,H74,E74)</f>
        <v>6</v>
      </c>
    </row>
    <row r="75" spans="1:53" x14ac:dyDescent="0.25">
      <c r="A75" s="1"/>
      <c r="B75" s="18" t="s">
        <v>15</v>
      </c>
      <c r="C75" s="24" t="s">
        <v>22</v>
      </c>
      <c r="D75" s="21"/>
      <c r="E75" s="1">
        <f t="shared" si="54"/>
        <v>0</v>
      </c>
      <c r="F75" s="20"/>
      <c r="G75" s="19"/>
      <c r="H75" s="1">
        <f t="shared" si="55"/>
        <v>0</v>
      </c>
      <c r="I75" s="20"/>
      <c r="J75" s="9"/>
      <c r="K75" s="1">
        <f t="shared" si="56"/>
        <v>0</v>
      </c>
      <c r="L75" s="20"/>
      <c r="M75" s="9"/>
      <c r="N75" s="1">
        <f t="shared" si="57"/>
        <v>0</v>
      </c>
      <c r="O75" s="20"/>
      <c r="P75" s="9"/>
      <c r="Q75" s="1">
        <f t="shared" si="58"/>
        <v>0</v>
      </c>
      <c r="R75" s="20"/>
      <c r="S75" s="9"/>
      <c r="T75" s="1">
        <f t="shared" si="59"/>
        <v>0</v>
      </c>
      <c r="U75" s="20"/>
      <c r="V75" s="9" t="s">
        <v>87</v>
      </c>
      <c r="W75" s="1">
        <f t="shared" si="60"/>
        <v>0</v>
      </c>
      <c r="X75" s="20"/>
      <c r="Y75" s="9"/>
      <c r="Z75" s="1">
        <f t="shared" si="61"/>
        <v>0</v>
      </c>
      <c r="AA75" s="20"/>
      <c r="AB75" s="9"/>
      <c r="AC75" s="1">
        <f t="shared" si="62"/>
        <v>0</v>
      </c>
      <c r="AD75" s="20"/>
      <c r="AE75" s="9"/>
      <c r="AF75" s="1">
        <f t="shared" si="63"/>
        <v>0</v>
      </c>
      <c r="AG75" s="20"/>
      <c r="AH75" s="9"/>
      <c r="AI75" s="1">
        <f t="shared" si="64"/>
        <v>0</v>
      </c>
      <c r="AJ75" s="20"/>
      <c r="AK75" s="9"/>
      <c r="AL75" s="1">
        <f t="shared" si="65"/>
        <v>0</v>
      </c>
      <c r="AM75" s="20"/>
      <c r="AN75" s="9"/>
      <c r="AO75" s="1">
        <f t="shared" si="66"/>
        <v>0</v>
      </c>
      <c r="AP75" s="20"/>
      <c r="AQ75" s="9"/>
      <c r="AR75" s="1">
        <f t="shared" si="67"/>
        <v>0</v>
      </c>
      <c r="AT75" s="9"/>
      <c r="AU75" s="1">
        <f t="shared" si="68"/>
        <v>0</v>
      </c>
      <c r="AV75" s="20"/>
      <c r="AW75" s="9"/>
      <c r="AX75" s="1">
        <f t="shared" si="69"/>
        <v>0</v>
      </c>
      <c r="AY75" s="20"/>
      <c r="AZ75" s="10">
        <f t="shared" si="70"/>
        <v>0</v>
      </c>
      <c r="BA75" s="10">
        <f t="shared" si="71"/>
        <v>0</v>
      </c>
    </row>
    <row r="76" spans="1:53" x14ac:dyDescent="0.25">
      <c r="A76" s="1"/>
      <c r="B76" s="3" t="s">
        <v>17</v>
      </c>
      <c r="C76" s="23" t="s">
        <v>18</v>
      </c>
      <c r="D76" s="21"/>
      <c r="E76" s="1">
        <f t="shared" si="54"/>
        <v>0</v>
      </c>
      <c r="F76" s="20"/>
      <c r="G76" s="19"/>
      <c r="H76" s="1">
        <f t="shared" si="55"/>
        <v>0</v>
      </c>
      <c r="I76" s="20"/>
      <c r="J76" s="9"/>
      <c r="K76" s="1">
        <f t="shared" si="56"/>
        <v>0</v>
      </c>
      <c r="L76" s="20"/>
      <c r="M76" s="9"/>
      <c r="N76" s="1">
        <f t="shared" si="57"/>
        <v>0</v>
      </c>
      <c r="O76" s="20"/>
      <c r="P76" s="9"/>
      <c r="Q76" s="1">
        <f t="shared" si="58"/>
        <v>0</v>
      </c>
      <c r="R76" s="20"/>
      <c r="S76" s="9"/>
      <c r="T76" s="1">
        <f t="shared" si="59"/>
        <v>0</v>
      </c>
      <c r="U76" s="20"/>
      <c r="V76" s="9"/>
      <c r="W76" s="1">
        <f t="shared" si="60"/>
        <v>0</v>
      </c>
      <c r="X76" s="20"/>
      <c r="Y76" s="9"/>
      <c r="Z76" s="1">
        <f t="shared" si="61"/>
        <v>0</v>
      </c>
      <c r="AA76" s="20"/>
      <c r="AB76" s="9"/>
      <c r="AC76" s="1">
        <f t="shared" si="62"/>
        <v>0</v>
      </c>
      <c r="AD76" s="20"/>
      <c r="AE76" s="9"/>
      <c r="AF76" s="1">
        <f t="shared" si="63"/>
        <v>0</v>
      </c>
      <c r="AG76" s="20"/>
      <c r="AH76" s="9"/>
      <c r="AI76" s="1">
        <f t="shared" si="64"/>
        <v>0</v>
      </c>
      <c r="AJ76" s="20"/>
      <c r="AK76" s="9"/>
      <c r="AL76" s="1">
        <f t="shared" si="65"/>
        <v>0</v>
      </c>
      <c r="AM76" s="20"/>
      <c r="AN76" s="9"/>
      <c r="AO76" s="1">
        <f t="shared" si="66"/>
        <v>0</v>
      </c>
      <c r="AP76" s="20"/>
      <c r="AQ76" s="9"/>
      <c r="AR76" s="1">
        <f t="shared" si="67"/>
        <v>0</v>
      </c>
      <c r="AT76" s="9"/>
      <c r="AU76" s="1">
        <f t="shared" si="68"/>
        <v>0</v>
      </c>
      <c r="AV76" s="20"/>
      <c r="AW76" s="9"/>
      <c r="AX76" s="1">
        <f t="shared" si="69"/>
        <v>0</v>
      </c>
      <c r="AY76" s="20"/>
      <c r="AZ76" s="10">
        <f t="shared" si="70"/>
        <v>0</v>
      </c>
      <c r="BA76" s="10">
        <f t="shared" si="71"/>
        <v>0</v>
      </c>
    </row>
    <row r="77" spans="1:53" x14ac:dyDescent="0.25">
      <c r="A77" s="1"/>
      <c r="B77" s="1" t="s">
        <v>17</v>
      </c>
      <c r="C77" s="24" t="s">
        <v>19</v>
      </c>
      <c r="D77" s="21"/>
      <c r="E77" s="1">
        <f t="shared" si="54"/>
        <v>0</v>
      </c>
      <c r="F77" s="20"/>
      <c r="G77" s="19"/>
      <c r="H77" s="1">
        <f t="shared" si="55"/>
        <v>0</v>
      </c>
      <c r="I77" s="20"/>
      <c r="J77" s="9"/>
      <c r="K77" s="1">
        <f t="shared" si="56"/>
        <v>0</v>
      </c>
      <c r="L77" s="20"/>
      <c r="M77" s="9"/>
      <c r="N77" s="1">
        <f t="shared" si="57"/>
        <v>0</v>
      </c>
      <c r="O77" s="20"/>
      <c r="P77" s="9"/>
      <c r="Q77" s="1">
        <f t="shared" si="58"/>
        <v>0</v>
      </c>
      <c r="R77" s="20"/>
      <c r="S77" s="9"/>
      <c r="T77" s="1">
        <f t="shared" si="59"/>
        <v>0</v>
      </c>
      <c r="U77" s="20"/>
      <c r="V77" s="9"/>
      <c r="W77" s="1">
        <f t="shared" si="60"/>
        <v>0</v>
      </c>
      <c r="X77" s="20"/>
      <c r="Y77" s="9"/>
      <c r="Z77" s="1">
        <f t="shared" si="61"/>
        <v>0</v>
      </c>
      <c r="AA77" s="20"/>
      <c r="AB77" s="9"/>
      <c r="AC77" s="1">
        <f t="shared" si="62"/>
        <v>0</v>
      </c>
      <c r="AD77" s="20"/>
      <c r="AE77" s="9"/>
      <c r="AF77" s="1">
        <f t="shared" si="63"/>
        <v>0</v>
      </c>
      <c r="AG77" s="20"/>
      <c r="AH77" s="9"/>
      <c r="AI77" s="1">
        <f t="shared" si="64"/>
        <v>0</v>
      </c>
      <c r="AJ77" s="20"/>
      <c r="AK77" s="9"/>
      <c r="AL77" s="1">
        <f t="shared" si="65"/>
        <v>0</v>
      </c>
      <c r="AM77" s="20"/>
      <c r="AN77" s="9"/>
      <c r="AO77" s="1">
        <f t="shared" si="66"/>
        <v>0</v>
      </c>
      <c r="AP77" s="20"/>
      <c r="AQ77" s="9"/>
      <c r="AR77" s="1">
        <f t="shared" si="67"/>
        <v>0</v>
      </c>
      <c r="AT77" s="9"/>
      <c r="AU77" s="1">
        <f t="shared" si="68"/>
        <v>0</v>
      </c>
      <c r="AV77" s="20"/>
      <c r="AW77" s="9"/>
      <c r="AX77" s="1">
        <f t="shared" si="69"/>
        <v>0</v>
      </c>
      <c r="AY77" s="20"/>
      <c r="AZ77" s="10">
        <f t="shared" si="70"/>
        <v>0</v>
      </c>
      <c r="BA77" s="10">
        <f t="shared" si="71"/>
        <v>0</v>
      </c>
    </row>
    <row r="78" spans="1:53" x14ac:dyDescent="0.25">
      <c r="A78" s="1"/>
      <c r="B78" s="3" t="s">
        <v>14</v>
      </c>
      <c r="C78" s="24" t="s">
        <v>21</v>
      </c>
      <c r="D78" s="21"/>
      <c r="E78" s="1">
        <f t="shared" si="54"/>
        <v>0</v>
      </c>
      <c r="F78" s="20"/>
      <c r="G78" s="19"/>
      <c r="H78" s="1">
        <f t="shared" si="55"/>
        <v>0</v>
      </c>
      <c r="I78" s="20"/>
      <c r="J78" s="9"/>
      <c r="K78" s="1">
        <f t="shared" si="56"/>
        <v>0</v>
      </c>
      <c r="L78" s="20"/>
      <c r="M78" s="9"/>
      <c r="N78" s="1">
        <f t="shared" si="57"/>
        <v>0</v>
      </c>
      <c r="O78" s="20"/>
      <c r="P78" s="9"/>
      <c r="Q78" s="1">
        <f t="shared" si="58"/>
        <v>0</v>
      </c>
      <c r="R78" s="20"/>
      <c r="S78" s="9"/>
      <c r="T78" s="1">
        <f t="shared" si="59"/>
        <v>0</v>
      </c>
      <c r="U78" s="20"/>
      <c r="V78" s="9"/>
      <c r="W78" s="1">
        <f t="shared" si="60"/>
        <v>0</v>
      </c>
      <c r="X78" s="20"/>
      <c r="Y78" s="9"/>
      <c r="Z78" s="1">
        <f t="shared" si="61"/>
        <v>0</v>
      </c>
      <c r="AA78" s="20"/>
      <c r="AB78" s="9"/>
      <c r="AC78" s="1">
        <f t="shared" si="62"/>
        <v>0</v>
      </c>
      <c r="AD78" s="20"/>
      <c r="AE78" s="9"/>
      <c r="AF78" s="1">
        <f t="shared" si="63"/>
        <v>0</v>
      </c>
      <c r="AG78" s="20"/>
      <c r="AH78" s="9"/>
      <c r="AI78" s="1">
        <f t="shared" si="64"/>
        <v>0</v>
      </c>
      <c r="AJ78" s="20"/>
      <c r="AK78" s="9"/>
      <c r="AL78" s="1">
        <f t="shared" si="65"/>
        <v>0</v>
      </c>
      <c r="AM78" s="20"/>
      <c r="AN78" s="9"/>
      <c r="AO78" s="1">
        <f t="shared" si="66"/>
        <v>0</v>
      </c>
      <c r="AP78" s="20"/>
      <c r="AQ78" s="9"/>
      <c r="AR78" s="1">
        <f t="shared" si="67"/>
        <v>0</v>
      </c>
      <c r="AT78" s="9"/>
      <c r="AU78" s="1">
        <f t="shared" si="68"/>
        <v>0</v>
      </c>
      <c r="AV78" s="20"/>
      <c r="AW78" s="9"/>
      <c r="AX78" s="1">
        <f t="shared" si="69"/>
        <v>0</v>
      </c>
      <c r="AY78" s="20"/>
      <c r="AZ78" s="10">
        <f t="shared" si="70"/>
        <v>0</v>
      </c>
      <c r="BA78" s="10">
        <f t="shared" si="71"/>
        <v>0</v>
      </c>
    </row>
    <row r="79" spans="1:53" x14ac:dyDescent="0.25">
      <c r="A79" s="1"/>
      <c r="B79" s="3" t="s">
        <v>6</v>
      </c>
      <c r="C79" s="23" t="s">
        <v>29</v>
      </c>
      <c r="D79" s="21"/>
      <c r="E79" s="1">
        <f t="shared" si="54"/>
        <v>0</v>
      </c>
      <c r="F79" s="20"/>
      <c r="G79" s="19"/>
      <c r="H79" s="1">
        <f t="shared" si="55"/>
        <v>0</v>
      </c>
      <c r="I79" s="20"/>
      <c r="J79" s="9">
        <v>0</v>
      </c>
      <c r="K79" s="1">
        <f t="shared" si="56"/>
        <v>1</v>
      </c>
      <c r="L79" s="20"/>
      <c r="M79" s="9">
        <v>5</v>
      </c>
      <c r="N79" s="1">
        <f t="shared" si="57"/>
        <v>1</v>
      </c>
      <c r="O79" s="20"/>
      <c r="P79" s="9">
        <v>440</v>
      </c>
      <c r="Q79" s="1">
        <f t="shared" si="58"/>
        <v>1</v>
      </c>
      <c r="R79" s="20"/>
      <c r="S79" s="9">
        <v>260</v>
      </c>
      <c r="T79" s="1">
        <f t="shared" si="59"/>
        <v>1</v>
      </c>
      <c r="U79" s="20"/>
      <c r="V79" s="9">
        <v>980</v>
      </c>
      <c r="W79" s="1">
        <f t="shared" si="60"/>
        <v>1</v>
      </c>
      <c r="X79" s="20"/>
      <c r="Y79" s="9">
        <v>220</v>
      </c>
      <c r="Z79" s="1">
        <f t="shared" si="61"/>
        <v>1</v>
      </c>
      <c r="AA79" s="20"/>
      <c r="AB79" s="9">
        <v>285</v>
      </c>
      <c r="AC79" s="1">
        <f t="shared" si="62"/>
        <v>1</v>
      </c>
      <c r="AD79" s="20"/>
      <c r="AE79" s="9"/>
      <c r="AF79" s="1">
        <f t="shared" si="63"/>
        <v>0</v>
      </c>
      <c r="AG79" s="20"/>
      <c r="AH79" s="9"/>
      <c r="AI79" s="1">
        <f t="shared" si="64"/>
        <v>0</v>
      </c>
      <c r="AJ79" s="20"/>
      <c r="AK79" s="9"/>
      <c r="AL79" s="1">
        <f t="shared" si="65"/>
        <v>0</v>
      </c>
      <c r="AM79" s="20"/>
      <c r="AN79" s="9"/>
      <c r="AO79" s="1">
        <f t="shared" si="66"/>
        <v>0</v>
      </c>
      <c r="AP79" s="20"/>
      <c r="AQ79" s="9"/>
      <c r="AR79" s="1">
        <f t="shared" si="67"/>
        <v>0</v>
      </c>
      <c r="AT79" s="9"/>
      <c r="AU79" s="1">
        <f t="shared" si="68"/>
        <v>0</v>
      </c>
      <c r="AV79" s="20"/>
      <c r="AW79" s="9"/>
      <c r="AX79" s="1">
        <f t="shared" si="69"/>
        <v>0</v>
      </c>
      <c r="AY79" s="20"/>
      <c r="AZ79" s="10">
        <f t="shared" si="70"/>
        <v>2190</v>
      </c>
      <c r="BA79" s="10">
        <f t="shared" si="71"/>
        <v>7</v>
      </c>
    </row>
    <row r="80" spans="1:53" x14ac:dyDescent="0.25">
      <c r="A80" s="1"/>
      <c r="B80" s="18" t="s">
        <v>16</v>
      </c>
      <c r="C80" s="24" t="s">
        <v>20</v>
      </c>
      <c r="D80" s="21"/>
      <c r="E80" s="1">
        <f t="shared" si="54"/>
        <v>0</v>
      </c>
      <c r="F80" s="20"/>
      <c r="G80" s="19"/>
      <c r="H80" s="1">
        <f t="shared" si="55"/>
        <v>0</v>
      </c>
      <c r="I80" s="20"/>
      <c r="J80" s="9"/>
      <c r="K80" s="1">
        <f t="shared" si="56"/>
        <v>0</v>
      </c>
      <c r="L80" s="20"/>
      <c r="M80" s="9"/>
      <c r="N80" s="1">
        <f t="shared" si="57"/>
        <v>0</v>
      </c>
      <c r="O80" s="20"/>
      <c r="P80" s="9">
        <v>1</v>
      </c>
      <c r="Q80" s="1">
        <f t="shared" si="58"/>
        <v>1</v>
      </c>
      <c r="R80" s="20"/>
      <c r="S80" s="9">
        <v>5</v>
      </c>
      <c r="T80" s="1">
        <f t="shared" si="59"/>
        <v>1</v>
      </c>
      <c r="U80" s="20"/>
      <c r="V80" s="9">
        <v>1</v>
      </c>
      <c r="W80" s="1">
        <f t="shared" si="60"/>
        <v>1</v>
      </c>
      <c r="X80" s="20"/>
      <c r="Y80" s="9">
        <v>30</v>
      </c>
      <c r="Z80" s="1">
        <f t="shared" si="61"/>
        <v>1</v>
      </c>
      <c r="AA80" s="20"/>
      <c r="AB80" s="9"/>
      <c r="AC80" s="1">
        <f t="shared" si="62"/>
        <v>0</v>
      </c>
      <c r="AD80" s="20"/>
      <c r="AE80" s="9"/>
      <c r="AF80" s="1">
        <f t="shared" si="63"/>
        <v>0</v>
      </c>
      <c r="AG80" s="20"/>
      <c r="AH80" s="9"/>
      <c r="AI80" s="1">
        <f t="shared" si="64"/>
        <v>0</v>
      </c>
      <c r="AJ80" s="20"/>
      <c r="AK80" s="9"/>
      <c r="AL80" s="1">
        <f t="shared" si="65"/>
        <v>0</v>
      </c>
      <c r="AM80" s="20"/>
      <c r="AN80" s="9"/>
      <c r="AO80" s="1">
        <f t="shared" si="66"/>
        <v>0</v>
      </c>
      <c r="AP80" s="20"/>
      <c r="AQ80" s="9"/>
      <c r="AR80" s="1">
        <f t="shared" si="67"/>
        <v>0</v>
      </c>
      <c r="AT80" s="9"/>
      <c r="AU80" s="1">
        <f t="shared" si="68"/>
        <v>0</v>
      </c>
      <c r="AV80" s="20"/>
      <c r="AW80" s="9"/>
      <c r="AX80" s="1">
        <f t="shared" si="69"/>
        <v>0</v>
      </c>
      <c r="AY80" s="20"/>
      <c r="AZ80" s="10">
        <f t="shared" si="70"/>
        <v>37</v>
      </c>
      <c r="BA80" s="10">
        <f t="shared" si="71"/>
        <v>4</v>
      </c>
    </row>
    <row r="81" spans="1:53" x14ac:dyDescent="0.25">
      <c r="A81" s="16"/>
      <c r="B81" s="3" t="s">
        <v>33</v>
      </c>
      <c r="C81" s="25" t="s">
        <v>34</v>
      </c>
      <c r="D81" s="21"/>
      <c r="E81" s="1">
        <f t="shared" si="54"/>
        <v>0</v>
      </c>
      <c r="F81" s="20"/>
      <c r="G81" s="19"/>
      <c r="H81" s="1">
        <f t="shared" si="55"/>
        <v>0</v>
      </c>
      <c r="I81" s="20"/>
      <c r="J81" s="9"/>
      <c r="K81" s="1">
        <f t="shared" si="56"/>
        <v>0</v>
      </c>
      <c r="L81" s="20"/>
      <c r="M81" s="9"/>
      <c r="N81" s="1">
        <f t="shared" si="57"/>
        <v>0</v>
      </c>
      <c r="O81" s="20"/>
      <c r="P81" s="9"/>
      <c r="Q81" s="1">
        <f t="shared" si="58"/>
        <v>0</v>
      </c>
      <c r="R81" s="20"/>
      <c r="S81" s="9"/>
      <c r="T81" s="1">
        <f t="shared" si="59"/>
        <v>0</v>
      </c>
      <c r="U81" s="20"/>
      <c r="V81" s="9"/>
      <c r="W81" s="1">
        <f t="shared" si="60"/>
        <v>0</v>
      </c>
      <c r="X81" s="20"/>
      <c r="Y81" s="9"/>
      <c r="Z81" s="1">
        <f t="shared" si="61"/>
        <v>0</v>
      </c>
      <c r="AA81" s="20"/>
      <c r="AB81" s="9"/>
      <c r="AC81" s="1">
        <f t="shared" si="62"/>
        <v>0</v>
      </c>
      <c r="AD81" s="20"/>
      <c r="AE81" s="9"/>
      <c r="AF81" s="1">
        <f t="shared" si="63"/>
        <v>0</v>
      </c>
      <c r="AG81" s="20"/>
      <c r="AH81" s="9"/>
      <c r="AI81" s="1">
        <f t="shared" si="64"/>
        <v>0</v>
      </c>
      <c r="AJ81" s="20"/>
      <c r="AK81" s="9"/>
      <c r="AL81" s="1">
        <f t="shared" si="65"/>
        <v>0</v>
      </c>
      <c r="AM81" s="20"/>
      <c r="AN81" s="9"/>
      <c r="AO81" s="1">
        <f t="shared" si="66"/>
        <v>0</v>
      </c>
      <c r="AP81" s="20"/>
      <c r="AQ81" s="9"/>
      <c r="AR81" s="1">
        <f t="shared" si="67"/>
        <v>0</v>
      </c>
      <c r="AT81" s="9"/>
      <c r="AU81" s="1">
        <f t="shared" si="68"/>
        <v>0</v>
      </c>
      <c r="AV81" s="20"/>
      <c r="AW81" s="9"/>
      <c r="AX81" s="1">
        <f t="shared" si="69"/>
        <v>0</v>
      </c>
      <c r="AY81" s="20"/>
      <c r="AZ81" s="10">
        <f t="shared" si="70"/>
        <v>0</v>
      </c>
      <c r="BA81" s="10">
        <f t="shared" si="71"/>
        <v>0</v>
      </c>
    </row>
    <row r="82" spans="1:53" x14ac:dyDescent="0.25">
      <c r="A82" s="1"/>
      <c r="B82" s="3" t="s">
        <v>31</v>
      </c>
      <c r="C82" s="25" t="s">
        <v>32</v>
      </c>
      <c r="D82" s="21"/>
      <c r="E82" s="1">
        <f t="shared" si="54"/>
        <v>0</v>
      </c>
      <c r="F82" s="20"/>
      <c r="G82" s="19"/>
      <c r="H82" s="1">
        <f t="shared" si="55"/>
        <v>0</v>
      </c>
      <c r="I82" s="20"/>
      <c r="J82" s="9"/>
      <c r="K82" s="1">
        <f t="shared" si="56"/>
        <v>0</v>
      </c>
      <c r="L82" s="20"/>
      <c r="M82" s="9"/>
      <c r="N82" s="1">
        <f t="shared" si="57"/>
        <v>0</v>
      </c>
      <c r="O82" s="20"/>
      <c r="P82" s="9"/>
      <c r="Q82" s="1">
        <f t="shared" si="58"/>
        <v>0</v>
      </c>
      <c r="R82" s="20"/>
      <c r="S82" s="9"/>
      <c r="T82" s="1">
        <f t="shared" si="59"/>
        <v>0</v>
      </c>
      <c r="U82" s="20"/>
      <c r="V82" s="9"/>
      <c r="W82" s="1">
        <f t="shared" si="60"/>
        <v>0</v>
      </c>
      <c r="X82" s="20"/>
      <c r="Y82" s="9"/>
      <c r="Z82" s="1">
        <f t="shared" si="61"/>
        <v>0</v>
      </c>
      <c r="AA82" s="20"/>
      <c r="AB82" s="9"/>
      <c r="AC82" s="1">
        <f t="shared" si="62"/>
        <v>0</v>
      </c>
      <c r="AD82" s="20"/>
      <c r="AE82" s="9"/>
      <c r="AF82" s="1">
        <f t="shared" si="63"/>
        <v>0</v>
      </c>
      <c r="AG82" s="20"/>
      <c r="AH82" s="9"/>
      <c r="AI82" s="1">
        <f t="shared" si="64"/>
        <v>0</v>
      </c>
      <c r="AJ82" s="20"/>
      <c r="AK82" s="9"/>
      <c r="AL82" s="1">
        <f t="shared" si="65"/>
        <v>0</v>
      </c>
      <c r="AM82" s="20"/>
      <c r="AN82" s="9"/>
      <c r="AO82" s="1">
        <f t="shared" si="66"/>
        <v>0</v>
      </c>
      <c r="AP82" s="20"/>
      <c r="AQ82" s="9"/>
      <c r="AR82" s="1">
        <f t="shared" si="67"/>
        <v>0</v>
      </c>
      <c r="AT82" s="9"/>
      <c r="AU82" s="1">
        <f t="shared" si="68"/>
        <v>0</v>
      </c>
      <c r="AV82" s="20"/>
      <c r="AW82" s="9"/>
      <c r="AX82" s="1">
        <f t="shared" si="69"/>
        <v>0</v>
      </c>
      <c r="AY82" s="20"/>
      <c r="AZ82" s="10">
        <f t="shared" si="70"/>
        <v>0</v>
      </c>
      <c r="BA82" s="10">
        <f t="shared" si="71"/>
        <v>0</v>
      </c>
    </row>
    <row r="83" spans="1:53" x14ac:dyDescent="0.25">
      <c r="A83" s="1"/>
      <c r="B83" s="3" t="s">
        <v>7</v>
      </c>
      <c r="C83" s="23" t="s">
        <v>28</v>
      </c>
      <c r="D83" s="21"/>
      <c r="E83" s="1">
        <f t="shared" si="54"/>
        <v>0</v>
      </c>
      <c r="F83" s="20"/>
      <c r="G83" s="19"/>
      <c r="H83" s="1">
        <f t="shared" si="55"/>
        <v>0</v>
      </c>
      <c r="I83" s="20"/>
      <c r="J83" s="9"/>
      <c r="K83" s="1">
        <f t="shared" si="56"/>
        <v>0</v>
      </c>
      <c r="L83" s="20"/>
      <c r="M83" s="9"/>
      <c r="N83" s="1">
        <f t="shared" si="57"/>
        <v>0</v>
      </c>
      <c r="O83" s="20"/>
      <c r="P83" s="9"/>
      <c r="Q83" s="1">
        <f t="shared" si="58"/>
        <v>0</v>
      </c>
      <c r="R83" s="20"/>
      <c r="S83" s="9"/>
      <c r="T83" s="1">
        <f t="shared" si="59"/>
        <v>0</v>
      </c>
      <c r="U83" s="20"/>
      <c r="V83" s="9"/>
      <c r="W83" s="1">
        <f t="shared" si="60"/>
        <v>0</v>
      </c>
      <c r="X83" s="20"/>
      <c r="Y83" s="9"/>
      <c r="Z83" s="1">
        <f t="shared" si="61"/>
        <v>0</v>
      </c>
      <c r="AA83" s="20"/>
      <c r="AB83" s="9"/>
      <c r="AC83" s="1">
        <f t="shared" si="62"/>
        <v>0</v>
      </c>
      <c r="AD83" s="20"/>
      <c r="AE83" s="9"/>
      <c r="AF83" s="1">
        <f t="shared" si="63"/>
        <v>0</v>
      </c>
      <c r="AG83" s="20"/>
      <c r="AH83" s="9"/>
      <c r="AI83" s="1">
        <f t="shared" si="64"/>
        <v>0</v>
      </c>
      <c r="AJ83" s="20"/>
      <c r="AK83" s="9"/>
      <c r="AL83" s="1">
        <f t="shared" si="65"/>
        <v>0</v>
      </c>
      <c r="AM83" s="20"/>
      <c r="AN83" s="9"/>
      <c r="AO83" s="1">
        <f t="shared" si="66"/>
        <v>0</v>
      </c>
      <c r="AP83" s="20"/>
      <c r="AQ83" s="9"/>
      <c r="AR83" s="1">
        <f t="shared" si="67"/>
        <v>0</v>
      </c>
      <c r="AT83" s="9"/>
      <c r="AU83" s="1">
        <f t="shared" si="68"/>
        <v>0</v>
      </c>
      <c r="AV83" s="20"/>
      <c r="AW83" s="9"/>
      <c r="AX83" s="1">
        <f t="shared" si="69"/>
        <v>0</v>
      </c>
      <c r="AY83" s="20"/>
      <c r="AZ83" s="10">
        <f t="shared" si="70"/>
        <v>0</v>
      </c>
      <c r="BA83" s="10">
        <f t="shared" si="71"/>
        <v>0</v>
      </c>
    </row>
    <row r="84" spans="1:53" x14ac:dyDescent="0.25">
      <c r="A84" s="1"/>
      <c r="B84" s="3" t="s">
        <v>8</v>
      </c>
      <c r="C84" s="24" t="s">
        <v>12</v>
      </c>
      <c r="D84" s="21"/>
      <c r="E84" s="1">
        <f t="shared" si="54"/>
        <v>0</v>
      </c>
      <c r="F84" s="20"/>
      <c r="G84" s="19"/>
      <c r="H84" s="1">
        <f t="shared" si="55"/>
        <v>0</v>
      </c>
      <c r="I84" s="20"/>
      <c r="J84" s="9">
        <v>0</v>
      </c>
      <c r="K84" s="1">
        <f t="shared" si="56"/>
        <v>1</v>
      </c>
      <c r="L84" s="20"/>
      <c r="M84" s="9">
        <v>0</v>
      </c>
      <c r="N84" s="1">
        <f t="shared" si="57"/>
        <v>1</v>
      </c>
      <c r="O84" s="20"/>
      <c r="P84" s="9"/>
      <c r="Q84" s="1">
        <f t="shared" si="58"/>
        <v>0</v>
      </c>
      <c r="R84" s="20"/>
      <c r="S84" s="9"/>
      <c r="T84" s="1">
        <f t="shared" si="59"/>
        <v>0</v>
      </c>
      <c r="U84" s="20"/>
      <c r="V84" s="9"/>
      <c r="W84" s="1">
        <f t="shared" si="60"/>
        <v>0</v>
      </c>
      <c r="X84" s="20"/>
      <c r="Y84" s="9">
        <v>28</v>
      </c>
      <c r="Z84" s="1">
        <f t="shared" si="61"/>
        <v>1</v>
      </c>
      <c r="AA84" s="20"/>
      <c r="AB84" s="9">
        <v>20</v>
      </c>
      <c r="AC84" s="1">
        <f t="shared" si="62"/>
        <v>1</v>
      </c>
      <c r="AD84" s="20"/>
      <c r="AE84" s="9"/>
      <c r="AF84" s="1">
        <f t="shared" si="63"/>
        <v>0</v>
      </c>
      <c r="AG84" s="20"/>
      <c r="AH84" s="9"/>
      <c r="AI84" s="1">
        <f t="shared" si="64"/>
        <v>0</v>
      </c>
      <c r="AJ84" s="20"/>
      <c r="AK84" s="9"/>
      <c r="AL84" s="1">
        <f t="shared" si="65"/>
        <v>0</v>
      </c>
      <c r="AM84" s="20"/>
      <c r="AN84" s="9"/>
      <c r="AO84" s="1">
        <f t="shared" si="66"/>
        <v>0</v>
      </c>
      <c r="AP84" s="20"/>
      <c r="AQ84" s="9"/>
      <c r="AR84" s="1">
        <f t="shared" si="67"/>
        <v>0</v>
      </c>
      <c r="AT84" s="9"/>
      <c r="AU84" s="1">
        <f t="shared" si="68"/>
        <v>0</v>
      </c>
      <c r="AV84" s="20"/>
      <c r="AW84" s="9"/>
      <c r="AX84" s="1">
        <f t="shared" si="69"/>
        <v>0</v>
      </c>
      <c r="AY84" s="20"/>
      <c r="AZ84" s="10">
        <f t="shared" si="70"/>
        <v>48</v>
      </c>
      <c r="BA84" s="10">
        <f t="shared" si="71"/>
        <v>4</v>
      </c>
    </row>
    <row r="85" spans="1:53" x14ac:dyDescent="0.25">
      <c r="A85" s="16"/>
      <c r="B85" s="1" t="s">
        <v>5</v>
      </c>
      <c r="C85" s="24" t="s">
        <v>13</v>
      </c>
      <c r="D85" s="21"/>
      <c r="E85" s="1">
        <f t="shared" si="54"/>
        <v>0</v>
      </c>
      <c r="F85" s="20"/>
      <c r="G85" s="19"/>
      <c r="H85" s="1">
        <f t="shared" si="55"/>
        <v>0</v>
      </c>
      <c r="I85" s="20"/>
      <c r="J85" s="9">
        <v>0</v>
      </c>
      <c r="K85" s="1">
        <f t="shared" si="56"/>
        <v>1</v>
      </c>
      <c r="L85" s="20"/>
      <c r="M85" s="9"/>
      <c r="N85" s="1">
        <f t="shared" si="57"/>
        <v>0</v>
      </c>
      <c r="O85" s="20"/>
      <c r="P85" s="9">
        <v>16</v>
      </c>
      <c r="Q85" s="1">
        <v>1</v>
      </c>
      <c r="R85" s="20"/>
      <c r="S85" s="9">
        <v>950</v>
      </c>
      <c r="T85" s="1">
        <f t="shared" si="59"/>
        <v>1</v>
      </c>
      <c r="U85" s="20"/>
      <c r="V85" s="9">
        <v>680</v>
      </c>
      <c r="W85" s="1">
        <f t="shared" si="60"/>
        <v>1</v>
      </c>
      <c r="X85" s="20"/>
      <c r="Y85" s="9">
        <v>410</v>
      </c>
      <c r="Z85" s="1">
        <f t="shared" si="61"/>
        <v>1</v>
      </c>
      <c r="AA85" s="20"/>
      <c r="AB85" s="9">
        <v>2390</v>
      </c>
      <c r="AC85" s="1">
        <f t="shared" si="62"/>
        <v>1</v>
      </c>
      <c r="AD85" s="20"/>
      <c r="AE85" s="9"/>
      <c r="AF85" s="1">
        <f t="shared" si="63"/>
        <v>0</v>
      </c>
      <c r="AG85" s="20"/>
      <c r="AH85" s="9"/>
      <c r="AI85" s="1">
        <f t="shared" si="64"/>
        <v>0</v>
      </c>
      <c r="AJ85" s="20"/>
      <c r="AK85" s="9"/>
      <c r="AL85" s="1">
        <f t="shared" si="65"/>
        <v>0</v>
      </c>
      <c r="AM85" s="20"/>
      <c r="AN85" s="9"/>
      <c r="AO85" s="1">
        <f t="shared" si="66"/>
        <v>0</v>
      </c>
      <c r="AP85" s="20"/>
      <c r="AQ85" s="9"/>
      <c r="AR85" s="1">
        <f t="shared" si="67"/>
        <v>0</v>
      </c>
      <c r="AT85" s="9"/>
      <c r="AU85" s="1">
        <f t="shared" si="68"/>
        <v>0</v>
      </c>
      <c r="AV85" s="20"/>
      <c r="AW85" s="9"/>
      <c r="AX85" s="1">
        <f t="shared" si="69"/>
        <v>0</v>
      </c>
      <c r="AY85" s="20"/>
      <c r="AZ85" s="10">
        <f t="shared" si="70"/>
        <v>4446</v>
      </c>
      <c r="BA85" s="10">
        <f t="shared" si="71"/>
        <v>6</v>
      </c>
    </row>
    <row r="86" spans="1:53" x14ac:dyDescent="0.25">
      <c r="A86" s="17"/>
      <c r="B86" s="1" t="s">
        <v>25</v>
      </c>
      <c r="C86" s="23" t="s">
        <v>24</v>
      </c>
      <c r="D86" s="21"/>
      <c r="E86" s="1">
        <f t="shared" si="54"/>
        <v>0</v>
      </c>
      <c r="F86" s="20"/>
      <c r="G86" s="19"/>
      <c r="H86" s="1">
        <f t="shared" si="55"/>
        <v>0</v>
      </c>
      <c r="I86" s="20"/>
      <c r="J86" s="9"/>
      <c r="K86" s="1">
        <f t="shared" si="56"/>
        <v>0</v>
      </c>
      <c r="L86" s="20"/>
      <c r="M86" s="9"/>
      <c r="N86" s="1">
        <f t="shared" si="57"/>
        <v>0</v>
      </c>
      <c r="O86" s="20"/>
      <c r="P86" s="9"/>
      <c r="Q86" s="1">
        <f t="shared" si="58"/>
        <v>0</v>
      </c>
      <c r="R86" s="20"/>
      <c r="S86" s="9"/>
      <c r="T86" s="1">
        <f t="shared" si="59"/>
        <v>0</v>
      </c>
      <c r="U86" s="20"/>
      <c r="V86" s="9"/>
      <c r="W86" s="1">
        <f t="shared" si="60"/>
        <v>0</v>
      </c>
      <c r="X86" s="20"/>
      <c r="Y86" s="9"/>
      <c r="Z86" s="1">
        <f t="shared" si="61"/>
        <v>0</v>
      </c>
      <c r="AA86" s="20"/>
      <c r="AB86" s="9"/>
      <c r="AC86" s="1">
        <f t="shared" si="62"/>
        <v>0</v>
      </c>
      <c r="AD86" s="20"/>
      <c r="AE86" s="9"/>
      <c r="AF86" s="1">
        <f t="shared" si="63"/>
        <v>0</v>
      </c>
      <c r="AG86" s="20"/>
      <c r="AH86" s="9"/>
      <c r="AI86" s="1">
        <f t="shared" si="64"/>
        <v>0</v>
      </c>
      <c r="AJ86" s="20"/>
      <c r="AK86" s="9"/>
      <c r="AL86" s="1">
        <f t="shared" si="65"/>
        <v>0</v>
      </c>
      <c r="AM86" s="20"/>
      <c r="AN86" s="9"/>
      <c r="AO86" s="1">
        <f t="shared" si="66"/>
        <v>0</v>
      </c>
      <c r="AP86" s="20"/>
      <c r="AQ86" s="9"/>
      <c r="AR86" s="1">
        <f t="shared" si="67"/>
        <v>0</v>
      </c>
      <c r="AT86" s="9"/>
      <c r="AU86" s="1">
        <f t="shared" si="68"/>
        <v>0</v>
      </c>
      <c r="AV86" s="20"/>
      <c r="AW86" s="9"/>
      <c r="AX86" s="1">
        <f t="shared" si="69"/>
        <v>0</v>
      </c>
      <c r="AY86" s="20"/>
      <c r="AZ86" s="10">
        <f t="shared" si="70"/>
        <v>0</v>
      </c>
      <c r="BA86" s="10">
        <f t="shared" si="71"/>
        <v>0</v>
      </c>
    </row>
    <row r="87" spans="1:53" x14ac:dyDescent="0.25">
      <c r="A87" s="1"/>
      <c r="B87" s="1" t="s">
        <v>30</v>
      </c>
      <c r="C87" s="24" t="s">
        <v>23</v>
      </c>
      <c r="D87" s="21"/>
      <c r="E87" s="1">
        <f t="shared" si="54"/>
        <v>0</v>
      </c>
      <c r="F87" s="20"/>
      <c r="G87" s="19"/>
      <c r="H87" s="1">
        <f t="shared" si="55"/>
        <v>0</v>
      </c>
      <c r="I87" s="20"/>
      <c r="J87" s="9"/>
      <c r="K87" s="1">
        <f t="shared" si="56"/>
        <v>0</v>
      </c>
      <c r="L87" s="20"/>
      <c r="M87" s="9"/>
      <c r="N87" s="1">
        <f t="shared" si="57"/>
        <v>0</v>
      </c>
      <c r="O87" s="20"/>
      <c r="P87" s="9"/>
      <c r="Q87" s="1">
        <f t="shared" si="58"/>
        <v>0</v>
      </c>
      <c r="R87" s="20"/>
      <c r="S87" s="9"/>
      <c r="T87" s="1">
        <f t="shared" si="59"/>
        <v>0</v>
      </c>
      <c r="U87" s="20"/>
      <c r="V87" s="9"/>
      <c r="W87" s="1">
        <f t="shared" si="60"/>
        <v>0</v>
      </c>
      <c r="X87" s="20"/>
      <c r="Y87" s="9"/>
      <c r="Z87" s="1">
        <f t="shared" si="61"/>
        <v>0</v>
      </c>
      <c r="AA87" s="20"/>
      <c r="AB87" s="9"/>
      <c r="AC87" s="1">
        <f t="shared" si="62"/>
        <v>0</v>
      </c>
      <c r="AD87" s="20"/>
      <c r="AE87" s="9"/>
      <c r="AF87" s="1">
        <f t="shared" si="63"/>
        <v>0</v>
      </c>
      <c r="AG87" s="20"/>
      <c r="AH87" s="9"/>
      <c r="AI87" s="1">
        <f t="shared" si="64"/>
        <v>0</v>
      </c>
      <c r="AJ87" s="20"/>
      <c r="AK87" s="9"/>
      <c r="AL87" s="1">
        <f t="shared" si="65"/>
        <v>0</v>
      </c>
      <c r="AM87" s="20"/>
      <c r="AN87" s="9"/>
      <c r="AO87" s="1">
        <f t="shared" si="66"/>
        <v>0</v>
      </c>
      <c r="AP87" s="20"/>
      <c r="AQ87" s="9"/>
      <c r="AR87" s="1">
        <f t="shared" si="67"/>
        <v>0</v>
      </c>
      <c r="AT87" s="9"/>
      <c r="AU87" s="1">
        <f t="shared" si="68"/>
        <v>0</v>
      </c>
      <c r="AV87" s="20"/>
      <c r="AW87" s="9"/>
      <c r="AX87" s="1">
        <f t="shared" si="69"/>
        <v>0</v>
      </c>
      <c r="AY87" s="20"/>
      <c r="AZ87" s="10">
        <f t="shared" si="70"/>
        <v>0</v>
      </c>
      <c r="BA87" s="10">
        <f t="shared" si="71"/>
        <v>0</v>
      </c>
    </row>
    <row r="88" spans="1:53" x14ac:dyDescent="0.25">
      <c r="A88" s="1"/>
      <c r="B88" s="1" t="s">
        <v>35</v>
      </c>
      <c r="C88" s="27" t="s">
        <v>37</v>
      </c>
      <c r="D88" s="28"/>
      <c r="E88" s="1">
        <f t="shared" si="54"/>
        <v>0</v>
      </c>
      <c r="F88" s="20"/>
      <c r="G88" s="19"/>
      <c r="H88" s="1">
        <f t="shared" si="55"/>
        <v>0</v>
      </c>
      <c r="I88" s="20"/>
      <c r="J88" s="9"/>
      <c r="K88" s="1">
        <f t="shared" si="56"/>
        <v>0</v>
      </c>
      <c r="L88" s="20"/>
      <c r="M88" s="9"/>
      <c r="N88" s="1">
        <f t="shared" si="57"/>
        <v>0</v>
      </c>
      <c r="O88" s="20"/>
      <c r="P88" s="9"/>
      <c r="Q88" s="1">
        <f t="shared" si="58"/>
        <v>0</v>
      </c>
      <c r="R88" s="20"/>
      <c r="S88" s="9"/>
      <c r="T88" s="1">
        <f t="shared" si="59"/>
        <v>0</v>
      </c>
      <c r="U88" s="20"/>
      <c r="V88" s="9"/>
      <c r="W88" s="1">
        <f t="shared" si="60"/>
        <v>0</v>
      </c>
      <c r="X88" s="20"/>
      <c r="Y88" s="9"/>
      <c r="Z88" s="1">
        <f t="shared" si="61"/>
        <v>0</v>
      </c>
      <c r="AA88" s="20"/>
      <c r="AB88" s="9"/>
      <c r="AC88" s="1">
        <f t="shared" si="62"/>
        <v>0</v>
      </c>
      <c r="AD88" s="20"/>
      <c r="AE88" s="9"/>
      <c r="AF88" s="1">
        <f t="shared" si="63"/>
        <v>0</v>
      </c>
      <c r="AG88" s="20"/>
      <c r="AH88" s="9"/>
      <c r="AI88" s="1">
        <f t="shared" si="64"/>
        <v>0</v>
      </c>
      <c r="AJ88" s="20"/>
      <c r="AK88" s="9"/>
      <c r="AL88" s="1">
        <f t="shared" si="65"/>
        <v>0</v>
      </c>
      <c r="AM88" s="20"/>
      <c r="AN88" s="9"/>
      <c r="AO88" s="1">
        <f t="shared" si="66"/>
        <v>0</v>
      </c>
      <c r="AP88" s="20"/>
      <c r="AQ88" s="9"/>
      <c r="AR88" s="1">
        <f t="shared" si="67"/>
        <v>0</v>
      </c>
      <c r="AT88" s="9"/>
      <c r="AU88" s="1">
        <f t="shared" si="68"/>
        <v>0</v>
      </c>
      <c r="AV88" s="20"/>
      <c r="AW88" s="9"/>
      <c r="AX88" s="1">
        <f t="shared" si="69"/>
        <v>0</v>
      </c>
      <c r="AY88" s="20"/>
      <c r="AZ88" s="10">
        <f t="shared" si="70"/>
        <v>0</v>
      </c>
      <c r="BA88" s="10">
        <f t="shared" si="71"/>
        <v>0</v>
      </c>
    </row>
    <row r="89" spans="1:53" x14ac:dyDescent="0.25">
      <c r="A89" s="1"/>
      <c r="B89" s="1" t="s">
        <v>36</v>
      </c>
      <c r="C89" s="23" t="s">
        <v>36</v>
      </c>
      <c r="D89" s="21"/>
      <c r="E89" s="1">
        <f t="shared" si="54"/>
        <v>0</v>
      </c>
      <c r="F89" s="20"/>
      <c r="G89" s="19"/>
      <c r="H89" s="1">
        <f t="shared" si="55"/>
        <v>0</v>
      </c>
      <c r="I89" s="20"/>
      <c r="J89" s="9"/>
      <c r="K89" s="1">
        <f t="shared" si="56"/>
        <v>0</v>
      </c>
      <c r="L89" s="20"/>
      <c r="M89" s="9"/>
      <c r="N89" s="1">
        <f t="shared" si="57"/>
        <v>0</v>
      </c>
      <c r="O89" s="20"/>
      <c r="P89" s="9"/>
      <c r="Q89" s="1">
        <f t="shared" si="58"/>
        <v>0</v>
      </c>
      <c r="R89" s="20"/>
      <c r="S89" s="9"/>
      <c r="T89" s="1">
        <f t="shared" si="59"/>
        <v>0</v>
      </c>
      <c r="U89" s="20"/>
      <c r="V89" s="9"/>
      <c r="W89" s="1">
        <f t="shared" si="60"/>
        <v>0</v>
      </c>
      <c r="X89" s="20"/>
      <c r="Y89" s="9">
        <v>5</v>
      </c>
      <c r="Z89" s="1">
        <f t="shared" si="61"/>
        <v>1</v>
      </c>
      <c r="AA89" s="20"/>
      <c r="AB89" s="9"/>
      <c r="AC89" s="1">
        <f t="shared" si="62"/>
        <v>0</v>
      </c>
      <c r="AD89" s="20"/>
      <c r="AE89" s="9"/>
      <c r="AF89" s="1">
        <f t="shared" si="63"/>
        <v>0</v>
      </c>
      <c r="AG89" s="20"/>
      <c r="AH89" s="9"/>
      <c r="AI89" s="1">
        <f t="shared" si="64"/>
        <v>0</v>
      </c>
      <c r="AJ89" s="20"/>
      <c r="AK89" s="9"/>
      <c r="AL89" s="1">
        <f t="shared" si="65"/>
        <v>0</v>
      </c>
      <c r="AM89" s="20"/>
      <c r="AN89" s="9"/>
      <c r="AO89" s="1">
        <f t="shared" si="66"/>
        <v>0</v>
      </c>
      <c r="AP89" s="20"/>
      <c r="AQ89" s="9"/>
      <c r="AR89" s="1">
        <f t="shared" si="67"/>
        <v>0</v>
      </c>
      <c r="AT89" s="9"/>
      <c r="AU89" s="1">
        <f t="shared" si="68"/>
        <v>0</v>
      </c>
      <c r="AV89" s="20"/>
      <c r="AW89" s="9"/>
      <c r="AX89" s="1">
        <f t="shared" si="69"/>
        <v>0</v>
      </c>
      <c r="AY89" s="20"/>
      <c r="AZ89" s="10">
        <f t="shared" si="70"/>
        <v>5</v>
      </c>
      <c r="BA89" s="10">
        <f t="shared" si="71"/>
        <v>1</v>
      </c>
    </row>
    <row r="90" spans="1:53" ht="15.75" thickBot="1" x14ac:dyDescent="0.3">
      <c r="A90" s="1"/>
      <c r="B90" s="1"/>
      <c r="C90" s="23"/>
      <c r="D90" s="21"/>
      <c r="E90" s="1">
        <f t="shared" si="54"/>
        <v>0</v>
      </c>
      <c r="F90" s="20"/>
      <c r="G90" s="19"/>
      <c r="H90" s="1">
        <f t="shared" si="55"/>
        <v>0</v>
      </c>
      <c r="I90" s="20"/>
      <c r="J90" s="9"/>
      <c r="K90" s="1">
        <f t="shared" si="56"/>
        <v>0</v>
      </c>
      <c r="L90" s="20"/>
      <c r="M90" s="9"/>
      <c r="N90" s="1">
        <f t="shared" si="57"/>
        <v>0</v>
      </c>
      <c r="O90" s="20"/>
      <c r="P90" s="9">
        <v>310</v>
      </c>
      <c r="Q90" s="1">
        <f t="shared" si="58"/>
        <v>1</v>
      </c>
      <c r="R90" s="20"/>
      <c r="S90" s="9"/>
      <c r="T90" s="1">
        <f t="shared" si="59"/>
        <v>0</v>
      </c>
      <c r="U90" s="20"/>
      <c r="V90" s="9" t="s">
        <v>86</v>
      </c>
      <c r="W90" s="1">
        <f t="shared" si="60"/>
        <v>0</v>
      </c>
      <c r="X90" s="20"/>
      <c r="Y90" s="9"/>
      <c r="Z90" s="1">
        <f t="shared" si="61"/>
        <v>0</v>
      </c>
      <c r="AA90" s="20"/>
      <c r="AB90" s="9"/>
      <c r="AC90" s="1">
        <f t="shared" si="62"/>
        <v>0</v>
      </c>
      <c r="AD90" s="20"/>
      <c r="AE90" s="9"/>
      <c r="AF90" s="1">
        <f t="shared" si="63"/>
        <v>0</v>
      </c>
      <c r="AG90" s="20"/>
      <c r="AH90" s="9"/>
      <c r="AI90" s="1">
        <f t="shared" si="64"/>
        <v>0</v>
      </c>
      <c r="AJ90" s="20"/>
      <c r="AK90" s="9"/>
      <c r="AL90" s="1">
        <f t="shared" si="65"/>
        <v>0</v>
      </c>
      <c r="AM90" s="20"/>
      <c r="AN90" s="9"/>
      <c r="AO90" s="1">
        <f t="shared" si="66"/>
        <v>0</v>
      </c>
      <c r="AP90" s="20"/>
      <c r="AQ90" s="9"/>
      <c r="AR90" s="1">
        <f t="shared" si="67"/>
        <v>0</v>
      </c>
      <c r="AT90" s="9"/>
      <c r="AU90" s="1">
        <f t="shared" si="68"/>
        <v>0</v>
      </c>
      <c r="AV90" s="20"/>
      <c r="AW90" s="9"/>
      <c r="AX90" s="1">
        <f t="shared" si="69"/>
        <v>0</v>
      </c>
      <c r="AY90" s="20"/>
      <c r="AZ90" s="10">
        <f t="shared" si="70"/>
        <v>310</v>
      </c>
      <c r="BA90" s="10">
        <f t="shared" si="71"/>
        <v>1</v>
      </c>
    </row>
    <row r="91" spans="1:53" ht="16.5" thickTop="1" thickBot="1" x14ac:dyDescent="0.3">
      <c r="A91" s="1"/>
      <c r="B91" s="1"/>
      <c r="C91" s="2"/>
      <c r="D91" s="1">
        <f>SUM(D74:D90)</f>
        <v>0</v>
      </c>
      <c r="E91" s="11">
        <f>SUM(E74:E90)</f>
        <v>0</v>
      </c>
      <c r="G91" s="1">
        <f>SUM(G74:G90)</f>
        <v>0</v>
      </c>
      <c r="H91" s="11">
        <f>SUM(H74:H90)</f>
        <v>0</v>
      </c>
      <c r="J91" s="1">
        <f>SUM(J74:J90)</f>
        <v>0</v>
      </c>
      <c r="K91" s="11">
        <f>SUM(K74:K90)</f>
        <v>4</v>
      </c>
      <c r="M91" s="1" t="s">
        <v>77</v>
      </c>
      <c r="N91" s="11">
        <f>SUM(N74:N90)</f>
        <v>2</v>
      </c>
      <c r="P91" s="1">
        <f>SUM(P74:P90)</f>
        <v>842</v>
      </c>
      <c r="Q91" s="11">
        <f>SUM(Q74:Q90)</f>
        <v>5</v>
      </c>
      <c r="S91" s="1">
        <f>SUM(S74:S90)</f>
        <v>1290</v>
      </c>
      <c r="T91" s="11">
        <f>SUM(T74:T90)</f>
        <v>4</v>
      </c>
      <c r="V91" s="1">
        <f>SUM(V74:V90)</f>
        <v>1756</v>
      </c>
      <c r="W91" s="11">
        <f>SUM(W74:W90)</f>
        <v>4</v>
      </c>
      <c r="Y91" s="1">
        <f>SUM(Y74:Y90)</f>
        <v>1313</v>
      </c>
      <c r="Z91" s="11">
        <f>SUM(Z74:Z90)</f>
        <v>6</v>
      </c>
      <c r="AB91" s="1">
        <f>SUM(AB74:AB90)</f>
        <v>2770</v>
      </c>
      <c r="AC91" s="11">
        <f>SUM(AC74:AC90)</f>
        <v>4</v>
      </c>
      <c r="AE91" s="1">
        <f>SUM(AE74:AE90)</f>
        <v>0</v>
      </c>
      <c r="AF91" s="11">
        <f>SUM(AF74:AF90)</f>
        <v>0</v>
      </c>
      <c r="AH91" s="1">
        <f>SUM(AH74:AH90)</f>
        <v>0</v>
      </c>
      <c r="AI91" s="11">
        <f>SUM(AI74:AI90)</f>
        <v>0</v>
      </c>
      <c r="AK91" s="1">
        <f>SUM(AK74:AK90)</f>
        <v>0</v>
      </c>
      <c r="AL91" s="11">
        <f>SUM(AL74:AL90)</f>
        <v>0</v>
      </c>
      <c r="AN91" s="1">
        <f>SUM(AN74:AN90)</f>
        <v>0</v>
      </c>
      <c r="AO91" s="11">
        <f>SUM(AO74:AO90)</f>
        <v>0</v>
      </c>
      <c r="AQ91" s="1">
        <f>SUM(AQ74:AQ90)</f>
        <v>0</v>
      </c>
      <c r="AR91" s="11">
        <f>SUM(AR74:AR90)</f>
        <v>0</v>
      </c>
      <c r="AT91" s="1">
        <f>SUM(AT74:AT90)</f>
        <v>0</v>
      </c>
      <c r="AU91" s="11">
        <f>SUM(AU74:AU90)</f>
        <v>0</v>
      </c>
      <c r="AW91" s="1">
        <f>SUM(AW74:AW90)</f>
        <v>0</v>
      </c>
      <c r="AX91" s="11">
        <f>SUM(AX74:AX90)</f>
        <v>0</v>
      </c>
      <c r="AZ91" s="12">
        <f>SUM(AZ74:AZ90)</f>
        <v>7976</v>
      </c>
      <c r="BA91" s="14">
        <f>AVERAGE(BA74:BA90)</f>
        <v>1.7058823529411764</v>
      </c>
    </row>
    <row r="92" spans="1:53" ht="15.75" thickTop="1" x14ac:dyDescent="0.25"/>
    <row r="93" spans="1:53" ht="22.5" x14ac:dyDescent="0.3">
      <c r="A93" s="1"/>
      <c r="B93" s="4" t="s">
        <v>1</v>
      </c>
      <c r="C93" s="2"/>
      <c r="D93" s="3"/>
      <c r="E93" s="3"/>
      <c r="G93" s="1"/>
      <c r="H93" s="1"/>
      <c r="J93" s="1"/>
      <c r="K93" s="1"/>
      <c r="M93" s="1"/>
      <c r="N93" s="1"/>
      <c r="P93" s="1"/>
      <c r="Q93" s="1"/>
      <c r="S93" s="1"/>
      <c r="T93" s="1"/>
      <c r="V93" s="1"/>
      <c r="W93" s="1"/>
      <c r="Y93" s="1"/>
      <c r="Z93" s="1"/>
      <c r="AB93" s="1"/>
      <c r="AC93" s="1"/>
      <c r="AE93" s="1"/>
      <c r="AF93" s="1"/>
      <c r="AH93" s="1"/>
      <c r="AI93" s="1"/>
      <c r="AK93" s="1"/>
      <c r="AL93" s="1"/>
      <c r="AN93" s="1"/>
      <c r="AO93" s="1"/>
      <c r="AQ93" s="1"/>
      <c r="AR93" s="1"/>
      <c r="AT93" s="1"/>
      <c r="AU93" s="1"/>
      <c r="AW93" s="1"/>
      <c r="AX93" s="1"/>
      <c r="AY93" s="1"/>
      <c r="AZ93" s="1"/>
    </row>
    <row r="94" spans="1:53" x14ac:dyDescent="0.25">
      <c r="A94" s="1"/>
      <c r="B94" s="1"/>
      <c r="C94" s="2"/>
      <c r="D94" s="26" t="s">
        <v>38</v>
      </c>
      <c r="E94" s="15"/>
      <c r="G94" s="136" t="s">
        <v>39</v>
      </c>
      <c r="H94" s="136"/>
      <c r="J94" s="136" t="s">
        <v>41</v>
      </c>
      <c r="K94" s="136"/>
      <c r="M94" s="136" t="s">
        <v>40</v>
      </c>
      <c r="N94" s="136"/>
      <c r="P94" s="136" t="s">
        <v>42</v>
      </c>
      <c r="Q94" s="136"/>
      <c r="S94" s="136" t="s">
        <v>43</v>
      </c>
      <c r="T94" s="136"/>
      <c r="V94" s="136" t="s">
        <v>44</v>
      </c>
      <c r="W94" s="136"/>
      <c r="Y94" s="136" t="s">
        <v>45</v>
      </c>
      <c r="Z94" s="136"/>
      <c r="AB94" s="136" t="s">
        <v>46</v>
      </c>
      <c r="AC94" s="136"/>
      <c r="AE94" s="136" t="s">
        <v>47</v>
      </c>
      <c r="AF94" s="136"/>
      <c r="AH94" s="136" t="s">
        <v>48</v>
      </c>
      <c r="AI94" s="136"/>
      <c r="AK94" s="136" t="s">
        <v>46</v>
      </c>
      <c r="AL94" s="136"/>
      <c r="AN94" s="136" t="s">
        <v>47</v>
      </c>
      <c r="AO94" s="136"/>
      <c r="AQ94" s="136" t="s">
        <v>48</v>
      </c>
      <c r="AR94" s="136"/>
      <c r="AT94" s="26" t="s">
        <v>49</v>
      </c>
      <c r="AU94" s="26"/>
      <c r="AW94" s="26" t="s">
        <v>50</v>
      </c>
      <c r="AX94" s="26"/>
      <c r="AY94" s="1"/>
      <c r="AZ94" s="1"/>
    </row>
    <row r="95" spans="1:53" ht="18" thickBot="1" x14ac:dyDescent="0.35">
      <c r="A95" s="1"/>
      <c r="B95" s="5" t="s">
        <v>2</v>
      </c>
      <c r="C95" s="6" t="s">
        <v>3</v>
      </c>
      <c r="D95" s="7" t="s">
        <v>9</v>
      </c>
      <c r="E95" s="7" t="s">
        <v>4</v>
      </c>
      <c r="G95" s="7" t="s">
        <v>9</v>
      </c>
      <c r="H95" s="8" t="s">
        <v>4</v>
      </c>
      <c r="J95" s="7" t="s">
        <v>9</v>
      </c>
      <c r="K95" s="8" t="s">
        <v>4</v>
      </c>
      <c r="M95" s="7" t="s">
        <v>9</v>
      </c>
      <c r="N95" s="8" t="s">
        <v>4</v>
      </c>
      <c r="P95" s="7" t="s">
        <v>9</v>
      </c>
      <c r="Q95" s="8" t="s">
        <v>4</v>
      </c>
      <c r="S95" s="7" t="s">
        <v>9</v>
      </c>
      <c r="T95" s="8" t="s">
        <v>4</v>
      </c>
      <c r="V95" s="7" t="s">
        <v>9</v>
      </c>
      <c r="W95" s="8" t="s">
        <v>4</v>
      </c>
      <c r="Y95" s="7" t="s">
        <v>9</v>
      </c>
      <c r="Z95" s="8" t="s">
        <v>4</v>
      </c>
      <c r="AB95" s="7" t="s">
        <v>9</v>
      </c>
      <c r="AC95" s="8" t="s">
        <v>4</v>
      </c>
      <c r="AE95" s="7" t="s">
        <v>9</v>
      </c>
      <c r="AF95" s="8" t="s">
        <v>4</v>
      </c>
      <c r="AH95" s="7" t="s">
        <v>9</v>
      </c>
      <c r="AI95" s="8" t="s">
        <v>4</v>
      </c>
      <c r="AK95" s="7" t="s">
        <v>9</v>
      </c>
      <c r="AL95" s="8" t="s">
        <v>4</v>
      </c>
      <c r="AN95" s="7" t="s">
        <v>9</v>
      </c>
      <c r="AO95" s="8" t="s">
        <v>4</v>
      </c>
      <c r="AQ95" s="7" t="s">
        <v>9</v>
      </c>
      <c r="AR95" s="8" t="s">
        <v>4</v>
      </c>
      <c r="AT95" s="7" t="s">
        <v>9</v>
      </c>
      <c r="AU95" s="8" t="s">
        <v>4</v>
      </c>
      <c r="AW95" s="7" t="s">
        <v>9</v>
      </c>
      <c r="AX95" s="8" t="s">
        <v>4</v>
      </c>
      <c r="AZ95" s="8" t="s">
        <v>10</v>
      </c>
      <c r="BA95" s="5" t="s">
        <v>11</v>
      </c>
    </row>
    <row r="96" spans="1:53" ht="16.5" thickTop="1" thickBot="1" x14ac:dyDescent="0.3">
      <c r="A96" s="13" t="s">
        <v>55</v>
      </c>
      <c r="B96" s="1"/>
      <c r="C96" s="22"/>
      <c r="D96" s="3"/>
      <c r="E96" s="3"/>
      <c r="F96" s="20"/>
      <c r="G96" s="1"/>
      <c r="H96" s="1"/>
      <c r="I96" s="20"/>
      <c r="J96" s="1"/>
      <c r="K96" s="1"/>
      <c r="L96" s="20"/>
      <c r="M96" s="1"/>
      <c r="N96" s="1"/>
      <c r="O96" s="20"/>
      <c r="P96" s="1"/>
      <c r="Q96" s="1"/>
      <c r="R96" s="20"/>
      <c r="S96" s="1"/>
      <c r="T96" s="1"/>
      <c r="U96" s="20"/>
      <c r="V96" s="1"/>
      <c r="W96" s="1"/>
      <c r="X96" s="20"/>
      <c r="Y96" s="1"/>
      <c r="Z96" s="1"/>
      <c r="AA96" s="20"/>
      <c r="AB96" s="1"/>
      <c r="AC96" s="1"/>
      <c r="AD96" s="20"/>
      <c r="AE96" s="1"/>
      <c r="AF96" s="1"/>
      <c r="AG96" s="20"/>
      <c r="AH96" s="1"/>
      <c r="AI96" s="1"/>
      <c r="AJ96" s="20"/>
      <c r="AK96" s="1"/>
      <c r="AL96" s="1"/>
      <c r="AM96" s="20"/>
      <c r="AN96" s="1"/>
      <c r="AO96" s="1"/>
      <c r="AP96" s="20"/>
      <c r="AQ96" s="1"/>
      <c r="AR96" s="1"/>
      <c r="AT96" s="1"/>
      <c r="AU96" s="1"/>
      <c r="AV96" s="20"/>
      <c r="AW96" s="1"/>
      <c r="AX96" s="1"/>
      <c r="AY96" s="20"/>
      <c r="AZ96" s="1"/>
      <c r="BA96" s="1"/>
    </row>
    <row r="97" spans="1:53" x14ac:dyDescent="0.25">
      <c r="A97" s="1"/>
      <c r="B97" s="1" t="s">
        <v>26</v>
      </c>
      <c r="C97" s="23" t="s">
        <v>27</v>
      </c>
      <c r="D97" s="21"/>
      <c r="E97" s="1">
        <f t="shared" ref="E97:E113" si="72">COUNT(D97)</f>
        <v>0</v>
      </c>
      <c r="F97" s="20"/>
      <c r="G97" s="19">
        <v>0</v>
      </c>
      <c r="H97" s="1">
        <f t="shared" ref="H97:H113" si="73">COUNT(G97)</f>
        <v>1</v>
      </c>
      <c r="I97" s="20"/>
      <c r="J97" s="9"/>
      <c r="K97" s="1">
        <f t="shared" ref="K97:K113" si="74">COUNT(J97)</f>
        <v>0</v>
      </c>
      <c r="L97" s="20"/>
      <c r="M97" s="9"/>
      <c r="N97" s="1">
        <f t="shared" ref="N97:N113" si="75">COUNT(M97)</f>
        <v>0</v>
      </c>
      <c r="O97" s="20"/>
      <c r="P97" s="9"/>
      <c r="Q97" s="1">
        <f t="shared" ref="Q97:Q113" si="76">COUNT(P97)</f>
        <v>0</v>
      </c>
      <c r="R97" s="20"/>
      <c r="S97" s="9"/>
      <c r="T97" s="1">
        <f t="shared" ref="T97:T113" si="77">COUNT(S97)</f>
        <v>0</v>
      </c>
      <c r="U97" s="20"/>
      <c r="V97" s="9"/>
      <c r="W97" s="1">
        <f t="shared" ref="W97:W113" si="78">COUNT(V97)</f>
        <v>0</v>
      </c>
      <c r="X97" s="20"/>
      <c r="Y97" s="9"/>
      <c r="Z97" s="1">
        <f t="shared" ref="Z97:Z113" si="79">COUNT(Y97)</f>
        <v>0</v>
      </c>
      <c r="AA97" s="20"/>
      <c r="AB97" s="9"/>
      <c r="AC97" s="1">
        <f t="shared" ref="AC97:AC113" si="80">COUNT(AB97)</f>
        <v>0</v>
      </c>
      <c r="AD97" s="20"/>
      <c r="AE97" s="9"/>
      <c r="AF97" s="1">
        <f t="shared" ref="AF97:AF113" si="81">COUNT(AE97)</f>
        <v>0</v>
      </c>
      <c r="AG97" s="20"/>
      <c r="AH97" s="9"/>
      <c r="AI97" s="1">
        <f t="shared" ref="AI97:AI113" si="82">COUNT(AH97)</f>
        <v>0</v>
      </c>
      <c r="AJ97" s="20"/>
      <c r="AK97" s="9"/>
      <c r="AL97" s="1">
        <f t="shared" ref="AL97:AL113" si="83">COUNT(AK97)</f>
        <v>0</v>
      </c>
      <c r="AM97" s="20"/>
      <c r="AN97" s="9"/>
      <c r="AO97" s="1">
        <f t="shared" ref="AO97:AO113" si="84">COUNT(AN97)</f>
        <v>0</v>
      </c>
      <c r="AP97" s="20"/>
      <c r="AQ97" s="9"/>
      <c r="AR97" s="1">
        <f t="shared" ref="AR97:AR113" si="85">COUNT(AQ97)</f>
        <v>0</v>
      </c>
      <c r="AT97" s="9"/>
      <c r="AU97" s="1">
        <f t="shared" ref="AU97:AU113" si="86">COUNT(AT97)</f>
        <v>0</v>
      </c>
      <c r="AV97" s="20"/>
      <c r="AW97" s="9"/>
      <c r="AX97" s="1">
        <f t="shared" ref="AX97:AX113" si="87">COUNT(AW97)</f>
        <v>0</v>
      </c>
      <c r="AY97" s="20"/>
      <c r="AZ97" s="10">
        <f t="shared" ref="AZ97:AZ113" si="88">SUM(AW97,AT97,AH97,AE97,AB97,Y97,V97,S97,P97,M97,J97,G97,D97)</f>
        <v>0</v>
      </c>
      <c r="BA97" s="10">
        <f t="shared" ref="BA97:BA113" si="89">SUM(AX97,AU97,AI97,AF97,AC97,Z97,W97,T97,Q97,N97,K97,H97,E97)</f>
        <v>1</v>
      </c>
    </row>
    <row r="98" spans="1:53" x14ac:dyDescent="0.25">
      <c r="A98" s="1"/>
      <c r="B98" s="18" t="s">
        <v>15</v>
      </c>
      <c r="C98" s="24" t="s">
        <v>22</v>
      </c>
      <c r="D98" s="21"/>
      <c r="E98" s="1">
        <f t="shared" si="72"/>
        <v>0</v>
      </c>
      <c r="F98" s="20"/>
      <c r="G98" s="19"/>
      <c r="H98" s="1">
        <f t="shared" si="73"/>
        <v>0</v>
      </c>
      <c r="I98" s="20"/>
      <c r="J98" s="9"/>
      <c r="K98" s="1">
        <f t="shared" si="74"/>
        <v>0</v>
      </c>
      <c r="L98" s="20"/>
      <c r="M98" s="9"/>
      <c r="N98" s="1">
        <f t="shared" si="75"/>
        <v>0</v>
      </c>
      <c r="O98" s="20"/>
      <c r="P98" s="9"/>
      <c r="Q98" s="1">
        <f t="shared" si="76"/>
        <v>0</v>
      </c>
      <c r="R98" s="20"/>
      <c r="S98" s="9"/>
      <c r="T98" s="1">
        <f t="shared" si="77"/>
        <v>0</v>
      </c>
      <c r="U98" s="20"/>
      <c r="V98" s="9"/>
      <c r="W98" s="1">
        <f t="shared" si="78"/>
        <v>0</v>
      </c>
      <c r="X98" s="20"/>
      <c r="Y98" s="9"/>
      <c r="Z98" s="1">
        <f t="shared" si="79"/>
        <v>0</v>
      </c>
      <c r="AA98" s="20"/>
      <c r="AB98" s="9"/>
      <c r="AC98" s="1">
        <f t="shared" si="80"/>
        <v>0</v>
      </c>
      <c r="AD98" s="20"/>
      <c r="AE98" s="9"/>
      <c r="AF98" s="1">
        <f t="shared" si="81"/>
        <v>0</v>
      </c>
      <c r="AG98" s="20"/>
      <c r="AH98" s="9"/>
      <c r="AI98" s="1">
        <f t="shared" si="82"/>
        <v>0</v>
      </c>
      <c r="AJ98" s="20"/>
      <c r="AK98" s="9"/>
      <c r="AL98" s="1">
        <f t="shared" si="83"/>
        <v>0</v>
      </c>
      <c r="AM98" s="20"/>
      <c r="AN98" s="9"/>
      <c r="AO98" s="1">
        <f t="shared" si="84"/>
        <v>0</v>
      </c>
      <c r="AP98" s="20"/>
      <c r="AQ98" s="9"/>
      <c r="AR98" s="1">
        <f t="shared" si="85"/>
        <v>0</v>
      </c>
      <c r="AT98" s="9"/>
      <c r="AU98" s="1">
        <f t="shared" si="86"/>
        <v>0</v>
      </c>
      <c r="AV98" s="20"/>
      <c r="AW98" s="9"/>
      <c r="AX98" s="1">
        <f t="shared" si="87"/>
        <v>0</v>
      </c>
      <c r="AY98" s="20"/>
      <c r="AZ98" s="10">
        <f t="shared" si="88"/>
        <v>0</v>
      </c>
      <c r="BA98" s="10">
        <f t="shared" si="89"/>
        <v>0</v>
      </c>
    </row>
    <row r="99" spans="1:53" x14ac:dyDescent="0.25">
      <c r="A99" s="1"/>
      <c r="B99" s="3" t="s">
        <v>17</v>
      </c>
      <c r="C99" s="23" t="s">
        <v>18</v>
      </c>
      <c r="D99" s="21"/>
      <c r="E99" s="1">
        <f t="shared" si="72"/>
        <v>0</v>
      </c>
      <c r="F99" s="20"/>
      <c r="G99" s="19"/>
      <c r="H99" s="1">
        <f t="shared" si="73"/>
        <v>0</v>
      </c>
      <c r="I99" s="20"/>
      <c r="J99" s="9"/>
      <c r="K99" s="1">
        <f t="shared" si="74"/>
        <v>0</v>
      </c>
      <c r="L99" s="20"/>
      <c r="M99" s="9"/>
      <c r="N99" s="1">
        <f t="shared" si="75"/>
        <v>0</v>
      </c>
      <c r="O99" s="20"/>
      <c r="P99" s="9"/>
      <c r="Q99" s="1">
        <f t="shared" si="76"/>
        <v>0</v>
      </c>
      <c r="R99" s="20"/>
      <c r="S99" s="9"/>
      <c r="T99" s="1">
        <f t="shared" si="77"/>
        <v>0</v>
      </c>
      <c r="U99" s="20"/>
      <c r="V99" s="9"/>
      <c r="W99" s="1">
        <f t="shared" si="78"/>
        <v>0</v>
      </c>
      <c r="X99" s="20"/>
      <c r="Y99" s="9"/>
      <c r="Z99" s="1">
        <f t="shared" si="79"/>
        <v>0</v>
      </c>
      <c r="AA99" s="20"/>
      <c r="AB99" s="9"/>
      <c r="AC99" s="1">
        <f t="shared" si="80"/>
        <v>0</v>
      </c>
      <c r="AD99" s="20"/>
      <c r="AE99" s="9"/>
      <c r="AF99" s="1">
        <f t="shared" si="81"/>
        <v>0</v>
      </c>
      <c r="AG99" s="20"/>
      <c r="AH99" s="9"/>
      <c r="AI99" s="1">
        <f t="shared" si="82"/>
        <v>0</v>
      </c>
      <c r="AJ99" s="20"/>
      <c r="AK99" s="9"/>
      <c r="AL99" s="1">
        <f t="shared" si="83"/>
        <v>0</v>
      </c>
      <c r="AM99" s="20"/>
      <c r="AN99" s="9"/>
      <c r="AO99" s="1">
        <f t="shared" si="84"/>
        <v>0</v>
      </c>
      <c r="AP99" s="20"/>
      <c r="AQ99" s="9"/>
      <c r="AR99" s="1">
        <f t="shared" si="85"/>
        <v>0</v>
      </c>
      <c r="AT99" s="9"/>
      <c r="AU99" s="1">
        <f t="shared" si="86"/>
        <v>0</v>
      </c>
      <c r="AV99" s="20"/>
      <c r="AW99" s="9"/>
      <c r="AX99" s="1">
        <f t="shared" si="87"/>
        <v>0</v>
      </c>
      <c r="AY99" s="20"/>
      <c r="AZ99" s="10">
        <f t="shared" si="88"/>
        <v>0</v>
      </c>
      <c r="BA99" s="10">
        <f t="shared" si="89"/>
        <v>0</v>
      </c>
    </row>
    <row r="100" spans="1:53" x14ac:dyDescent="0.25">
      <c r="A100" s="1"/>
      <c r="B100" s="1" t="s">
        <v>17</v>
      </c>
      <c r="C100" s="24" t="s">
        <v>19</v>
      </c>
      <c r="D100" s="21"/>
      <c r="E100" s="1">
        <f t="shared" si="72"/>
        <v>0</v>
      </c>
      <c r="F100" s="20"/>
      <c r="G100" s="19"/>
      <c r="H100" s="1">
        <f t="shared" si="73"/>
        <v>0</v>
      </c>
      <c r="I100" s="20"/>
      <c r="J100" s="9"/>
      <c r="K100" s="1">
        <f t="shared" si="74"/>
        <v>0</v>
      </c>
      <c r="L100" s="20"/>
      <c r="M100" s="9"/>
      <c r="N100" s="1">
        <f t="shared" si="75"/>
        <v>0</v>
      </c>
      <c r="O100" s="20"/>
      <c r="P100" s="9"/>
      <c r="Q100" s="1">
        <f t="shared" si="76"/>
        <v>0</v>
      </c>
      <c r="R100" s="20"/>
      <c r="S100" s="9"/>
      <c r="T100" s="1">
        <f t="shared" si="77"/>
        <v>0</v>
      </c>
      <c r="U100" s="20"/>
      <c r="V100" s="9"/>
      <c r="W100" s="1">
        <f t="shared" si="78"/>
        <v>0</v>
      </c>
      <c r="X100" s="20"/>
      <c r="Y100" s="9"/>
      <c r="Z100" s="1">
        <f t="shared" si="79"/>
        <v>0</v>
      </c>
      <c r="AA100" s="20"/>
      <c r="AB100" s="9"/>
      <c r="AC100" s="1">
        <f t="shared" si="80"/>
        <v>0</v>
      </c>
      <c r="AD100" s="20"/>
      <c r="AE100" s="9"/>
      <c r="AF100" s="1">
        <f t="shared" si="81"/>
        <v>0</v>
      </c>
      <c r="AG100" s="20"/>
      <c r="AH100" s="9"/>
      <c r="AI100" s="1">
        <f t="shared" si="82"/>
        <v>0</v>
      </c>
      <c r="AJ100" s="20"/>
      <c r="AK100" s="9"/>
      <c r="AL100" s="1">
        <f t="shared" si="83"/>
        <v>0</v>
      </c>
      <c r="AM100" s="20"/>
      <c r="AN100" s="9"/>
      <c r="AO100" s="1">
        <f t="shared" si="84"/>
        <v>0</v>
      </c>
      <c r="AP100" s="20"/>
      <c r="AQ100" s="9"/>
      <c r="AR100" s="1">
        <f t="shared" si="85"/>
        <v>0</v>
      </c>
      <c r="AT100" s="9"/>
      <c r="AU100" s="1">
        <f t="shared" si="86"/>
        <v>0</v>
      </c>
      <c r="AV100" s="20"/>
      <c r="AW100" s="9"/>
      <c r="AX100" s="1">
        <f t="shared" si="87"/>
        <v>0</v>
      </c>
      <c r="AY100" s="20"/>
      <c r="AZ100" s="10">
        <f t="shared" si="88"/>
        <v>0</v>
      </c>
      <c r="BA100" s="10">
        <f t="shared" si="89"/>
        <v>0</v>
      </c>
    </row>
    <row r="101" spans="1:53" x14ac:dyDescent="0.25">
      <c r="A101" s="1"/>
      <c r="B101" s="3" t="s">
        <v>14</v>
      </c>
      <c r="C101" s="24" t="s">
        <v>21</v>
      </c>
      <c r="D101" s="21"/>
      <c r="E101" s="1">
        <f t="shared" si="72"/>
        <v>0</v>
      </c>
      <c r="F101" s="20"/>
      <c r="G101" s="19"/>
      <c r="H101" s="1">
        <f t="shared" si="73"/>
        <v>0</v>
      </c>
      <c r="I101" s="20"/>
      <c r="J101" s="9"/>
      <c r="K101" s="1">
        <f t="shared" si="74"/>
        <v>0</v>
      </c>
      <c r="L101" s="20"/>
      <c r="M101" s="9"/>
      <c r="N101" s="1">
        <f t="shared" si="75"/>
        <v>0</v>
      </c>
      <c r="O101" s="20"/>
      <c r="P101" s="9"/>
      <c r="Q101" s="1">
        <f t="shared" si="76"/>
        <v>0</v>
      </c>
      <c r="R101" s="20"/>
      <c r="S101" s="9"/>
      <c r="T101" s="1">
        <f t="shared" si="77"/>
        <v>0</v>
      </c>
      <c r="U101" s="20"/>
      <c r="V101" s="9"/>
      <c r="W101" s="1">
        <f t="shared" si="78"/>
        <v>0</v>
      </c>
      <c r="X101" s="20"/>
      <c r="Y101" s="9"/>
      <c r="Z101" s="1">
        <f t="shared" si="79"/>
        <v>0</v>
      </c>
      <c r="AA101" s="20"/>
      <c r="AB101" s="9"/>
      <c r="AC101" s="1">
        <f t="shared" si="80"/>
        <v>0</v>
      </c>
      <c r="AD101" s="20"/>
      <c r="AE101" s="9"/>
      <c r="AF101" s="1">
        <f t="shared" si="81"/>
        <v>0</v>
      </c>
      <c r="AG101" s="20"/>
      <c r="AH101" s="9"/>
      <c r="AI101" s="1">
        <f t="shared" si="82"/>
        <v>0</v>
      </c>
      <c r="AJ101" s="20"/>
      <c r="AK101" s="9"/>
      <c r="AL101" s="1">
        <f t="shared" si="83"/>
        <v>0</v>
      </c>
      <c r="AM101" s="20"/>
      <c r="AN101" s="9"/>
      <c r="AO101" s="1">
        <f t="shared" si="84"/>
        <v>0</v>
      </c>
      <c r="AP101" s="20"/>
      <c r="AQ101" s="9"/>
      <c r="AR101" s="1">
        <f t="shared" si="85"/>
        <v>0</v>
      </c>
      <c r="AT101" s="9"/>
      <c r="AU101" s="1">
        <f t="shared" si="86"/>
        <v>0</v>
      </c>
      <c r="AV101" s="20"/>
      <c r="AW101" s="9"/>
      <c r="AX101" s="1">
        <f t="shared" si="87"/>
        <v>0</v>
      </c>
      <c r="AY101" s="20"/>
      <c r="AZ101" s="10">
        <f t="shared" si="88"/>
        <v>0</v>
      </c>
      <c r="BA101" s="10">
        <f t="shared" si="89"/>
        <v>0</v>
      </c>
    </row>
    <row r="102" spans="1:53" x14ac:dyDescent="0.25">
      <c r="A102" s="1"/>
      <c r="B102" s="3" t="s">
        <v>6</v>
      </c>
      <c r="C102" s="23" t="s">
        <v>29</v>
      </c>
      <c r="D102" s="21">
        <v>0</v>
      </c>
      <c r="E102" s="1">
        <f t="shared" si="72"/>
        <v>1</v>
      </c>
      <c r="F102" s="20"/>
      <c r="G102" s="19">
        <v>0</v>
      </c>
      <c r="H102" s="1">
        <f t="shared" si="73"/>
        <v>1</v>
      </c>
      <c r="I102" s="20"/>
      <c r="J102" s="9"/>
      <c r="K102" s="1">
        <f t="shared" si="74"/>
        <v>0</v>
      </c>
      <c r="L102" s="20"/>
      <c r="M102" s="9"/>
      <c r="N102" s="1">
        <f t="shared" si="75"/>
        <v>0</v>
      </c>
      <c r="O102" s="20"/>
      <c r="P102" s="9"/>
      <c r="Q102" s="1">
        <f t="shared" si="76"/>
        <v>0</v>
      </c>
      <c r="R102" s="20"/>
      <c r="S102" s="9"/>
      <c r="T102" s="1">
        <f t="shared" si="77"/>
        <v>0</v>
      </c>
      <c r="U102" s="20"/>
      <c r="V102" s="9"/>
      <c r="W102" s="1">
        <f t="shared" si="78"/>
        <v>0</v>
      </c>
      <c r="X102" s="20"/>
      <c r="Y102" s="9"/>
      <c r="Z102" s="1">
        <f t="shared" si="79"/>
        <v>0</v>
      </c>
      <c r="AA102" s="20"/>
      <c r="AB102" s="9"/>
      <c r="AC102" s="1">
        <f t="shared" si="80"/>
        <v>0</v>
      </c>
      <c r="AD102" s="20"/>
      <c r="AE102" s="9"/>
      <c r="AF102" s="1">
        <f t="shared" si="81"/>
        <v>0</v>
      </c>
      <c r="AG102" s="20"/>
      <c r="AH102" s="9"/>
      <c r="AI102" s="1">
        <f t="shared" si="82"/>
        <v>0</v>
      </c>
      <c r="AJ102" s="20"/>
      <c r="AK102" s="9"/>
      <c r="AL102" s="1">
        <f t="shared" si="83"/>
        <v>0</v>
      </c>
      <c r="AM102" s="20"/>
      <c r="AN102" s="9"/>
      <c r="AO102" s="1">
        <f t="shared" si="84"/>
        <v>0</v>
      </c>
      <c r="AP102" s="20"/>
      <c r="AQ102" s="9"/>
      <c r="AR102" s="1">
        <f t="shared" si="85"/>
        <v>0</v>
      </c>
      <c r="AT102" s="9"/>
      <c r="AU102" s="1">
        <f t="shared" si="86"/>
        <v>0</v>
      </c>
      <c r="AV102" s="20"/>
      <c r="AW102" s="9"/>
      <c r="AX102" s="1">
        <f t="shared" si="87"/>
        <v>0</v>
      </c>
      <c r="AY102" s="20"/>
      <c r="AZ102" s="10">
        <f t="shared" si="88"/>
        <v>0</v>
      </c>
      <c r="BA102" s="10">
        <f t="shared" si="89"/>
        <v>2</v>
      </c>
    </row>
    <row r="103" spans="1:53" x14ac:dyDescent="0.25">
      <c r="A103" s="1"/>
      <c r="B103" s="18" t="s">
        <v>16</v>
      </c>
      <c r="C103" s="24" t="s">
        <v>20</v>
      </c>
      <c r="D103" s="21"/>
      <c r="E103" s="1">
        <f t="shared" si="72"/>
        <v>0</v>
      </c>
      <c r="F103" s="20"/>
      <c r="G103" s="19"/>
      <c r="H103" s="1">
        <f t="shared" si="73"/>
        <v>0</v>
      </c>
      <c r="I103" s="20"/>
      <c r="J103" s="9"/>
      <c r="K103" s="1">
        <f t="shared" si="74"/>
        <v>0</v>
      </c>
      <c r="L103" s="20"/>
      <c r="M103" s="9"/>
      <c r="N103" s="1">
        <f t="shared" si="75"/>
        <v>0</v>
      </c>
      <c r="O103" s="20"/>
      <c r="P103" s="9"/>
      <c r="Q103" s="1">
        <f t="shared" si="76"/>
        <v>0</v>
      </c>
      <c r="R103" s="20"/>
      <c r="S103" s="9"/>
      <c r="T103" s="1">
        <f t="shared" si="77"/>
        <v>0</v>
      </c>
      <c r="U103" s="20"/>
      <c r="V103" s="9"/>
      <c r="W103" s="1">
        <f t="shared" si="78"/>
        <v>0</v>
      </c>
      <c r="X103" s="20"/>
      <c r="Y103" s="9"/>
      <c r="Z103" s="1">
        <f t="shared" si="79"/>
        <v>0</v>
      </c>
      <c r="AA103" s="20"/>
      <c r="AB103" s="9"/>
      <c r="AC103" s="1">
        <f t="shared" si="80"/>
        <v>0</v>
      </c>
      <c r="AD103" s="20"/>
      <c r="AE103" s="9"/>
      <c r="AF103" s="1">
        <f t="shared" si="81"/>
        <v>0</v>
      </c>
      <c r="AG103" s="20"/>
      <c r="AH103" s="9"/>
      <c r="AI103" s="1">
        <f t="shared" si="82"/>
        <v>0</v>
      </c>
      <c r="AJ103" s="20"/>
      <c r="AK103" s="9"/>
      <c r="AL103" s="1">
        <f t="shared" si="83"/>
        <v>0</v>
      </c>
      <c r="AM103" s="20"/>
      <c r="AN103" s="9"/>
      <c r="AO103" s="1">
        <f t="shared" si="84"/>
        <v>0</v>
      </c>
      <c r="AP103" s="20"/>
      <c r="AQ103" s="9"/>
      <c r="AR103" s="1">
        <f t="shared" si="85"/>
        <v>0</v>
      </c>
      <c r="AT103" s="9"/>
      <c r="AU103" s="1">
        <f t="shared" si="86"/>
        <v>0</v>
      </c>
      <c r="AV103" s="20"/>
      <c r="AW103" s="9"/>
      <c r="AX103" s="1">
        <f t="shared" si="87"/>
        <v>0</v>
      </c>
      <c r="AY103" s="20"/>
      <c r="AZ103" s="10">
        <f t="shared" si="88"/>
        <v>0</v>
      </c>
      <c r="BA103" s="10">
        <f t="shared" si="89"/>
        <v>0</v>
      </c>
    </row>
    <row r="104" spans="1:53" x14ac:dyDescent="0.25">
      <c r="A104" s="16"/>
      <c r="B104" s="3" t="s">
        <v>33</v>
      </c>
      <c r="C104" s="25" t="s">
        <v>34</v>
      </c>
      <c r="D104" s="21"/>
      <c r="E104" s="1">
        <f t="shared" si="72"/>
        <v>0</v>
      </c>
      <c r="F104" s="20"/>
      <c r="G104" s="19"/>
      <c r="H104" s="1">
        <f t="shared" si="73"/>
        <v>0</v>
      </c>
      <c r="I104" s="20"/>
      <c r="J104" s="9"/>
      <c r="K104" s="1">
        <f t="shared" si="74"/>
        <v>0</v>
      </c>
      <c r="L104" s="20"/>
      <c r="M104" s="9"/>
      <c r="N104" s="1">
        <f t="shared" si="75"/>
        <v>0</v>
      </c>
      <c r="O104" s="20"/>
      <c r="P104" s="9"/>
      <c r="Q104" s="1">
        <f t="shared" si="76"/>
        <v>0</v>
      </c>
      <c r="R104" s="20"/>
      <c r="S104" s="9"/>
      <c r="T104" s="1">
        <f t="shared" si="77"/>
        <v>0</v>
      </c>
      <c r="U104" s="20"/>
      <c r="V104" s="9"/>
      <c r="W104" s="1">
        <f t="shared" si="78"/>
        <v>0</v>
      </c>
      <c r="X104" s="20"/>
      <c r="Y104" s="9"/>
      <c r="Z104" s="1">
        <f t="shared" si="79"/>
        <v>0</v>
      </c>
      <c r="AA104" s="20"/>
      <c r="AB104" s="9"/>
      <c r="AC104" s="1">
        <f t="shared" si="80"/>
        <v>0</v>
      </c>
      <c r="AD104" s="20"/>
      <c r="AE104" s="9"/>
      <c r="AF104" s="1">
        <f t="shared" si="81"/>
        <v>0</v>
      </c>
      <c r="AG104" s="20"/>
      <c r="AH104" s="9"/>
      <c r="AI104" s="1">
        <f t="shared" si="82"/>
        <v>0</v>
      </c>
      <c r="AJ104" s="20"/>
      <c r="AK104" s="9"/>
      <c r="AL104" s="1">
        <f t="shared" si="83"/>
        <v>0</v>
      </c>
      <c r="AM104" s="20"/>
      <c r="AN104" s="9"/>
      <c r="AO104" s="1">
        <f t="shared" si="84"/>
        <v>0</v>
      </c>
      <c r="AP104" s="20"/>
      <c r="AQ104" s="9"/>
      <c r="AR104" s="1">
        <f t="shared" si="85"/>
        <v>0</v>
      </c>
      <c r="AT104" s="9"/>
      <c r="AU104" s="1">
        <f t="shared" si="86"/>
        <v>0</v>
      </c>
      <c r="AV104" s="20"/>
      <c r="AW104" s="9"/>
      <c r="AX104" s="1">
        <f t="shared" si="87"/>
        <v>0</v>
      </c>
      <c r="AY104" s="20"/>
      <c r="AZ104" s="10">
        <f t="shared" si="88"/>
        <v>0</v>
      </c>
      <c r="BA104" s="10">
        <f t="shared" si="89"/>
        <v>0</v>
      </c>
    </row>
    <row r="105" spans="1:53" x14ac:dyDescent="0.25">
      <c r="A105" s="1"/>
      <c r="B105" s="3" t="s">
        <v>31</v>
      </c>
      <c r="C105" s="25" t="s">
        <v>32</v>
      </c>
      <c r="D105" s="21"/>
      <c r="E105" s="1">
        <f t="shared" si="72"/>
        <v>0</v>
      </c>
      <c r="F105" s="20"/>
      <c r="G105" s="19"/>
      <c r="H105" s="1">
        <f t="shared" si="73"/>
        <v>0</v>
      </c>
      <c r="I105" s="20"/>
      <c r="J105" s="9"/>
      <c r="K105" s="1">
        <f t="shared" si="74"/>
        <v>0</v>
      </c>
      <c r="L105" s="20"/>
      <c r="M105" s="9"/>
      <c r="N105" s="1">
        <f t="shared" si="75"/>
        <v>0</v>
      </c>
      <c r="O105" s="20"/>
      <c r="P105" s="9"/>
      <c r="Q105" s="1">
        <f t="shared" si="76"/>
        <v>0</v>
      </c>
      <c r="R105" s="20"/>
      <c r="S105" s="9"/>
      <c r="T105" s="1">
        <f t="shared" si="77"/>
        <v>0</v>
      </c>
      <c r="U105" s="20"/>
      <c r="V105" s="9"/>
      <c r="W105" s="1">
        <f t="shared" si="78"/>
        <v>0</v>
      </c>
      <c r="X105" s="20"/>
      <c r="Y105" s="9"/>
      <c r="Z105" s="1">
        <f t="shared" si="79"/>
        <v>0</v>
      </c>
      <c r="AA105" s="20"/>
      <c r="AB105" s="9"/>
      <c r="AC105" s="1">
        <f t="shared" si="80"/>
        <v>0</v>
      </c>
      <c r="AD105" s="20"/>
      <c r="AE105" s="9"/>
      <c r="AF105" s="1">
        <f t="shared" si="81"/>
        <v>0</v>
      </c>
      <c r="AG105" s="20"/>
      <c r="AH105" s="9"/>
      <c r="AI105" s="1">
        <f t="shared" si="82"/>
        <v>0</v>
      </c>
      <c r="AJ105" s="20"/>
      <c r="AK105" s="9"/>
      <c r="AL105" s="1">
        <f t="shared" si="83"/>
        <v>0</v>
      </c>
      <c r="AM105" s="20"/>
      <c r="AN105" s="9"/>
      <c r="AO105" s="1">
        <f t="shared" si="84"/>
        <v>0</v>
      </c>
      <c r="AP105" s="20"/>
      <c r="AQ105" s="9"/>
      <c r="AR105" s="1">
        <f t="shared" si="85"/>
        <v>0</v>
      </c>
      <c r="AT105" s="9"/>
      <c r="AU105" s="1">
        <f t="shared" si="86"/>
        <v>0</v>
      </c>
      <c r="AV105" s="20"/>
      <c r="AW105" s="9"/>
      <c r="AX105" s="1">
        <f t="shared" si="87"/>
        <v>0</v>
      </c>
      <c r="AY105" s="20"/>
      <c r="AZ105" s="10">
        <f t="shared" si="88"/>
        <v>0</v>
      </c>
      <c r="BA105" s="10">
        <f t="shared" si="89"/>
        <v>0</v>
      </c>
    </row>
    <row r="106" spans="1:53" x14ac:dyDescent="0.25">
      <c r="A106" s="1"/>
      <c r="B106" s="3" t="s">
        <v>7</v>
      </c>
      <c r="C106" s="23" t="s">
        <v>28</v>
      </c>
      <c r="D106" s="21"/>
      <c r="E106" s="1">
        <f t="shared" si="72"/>
        <v>0</v>
      </c>
      <c r="F106" s="20"/>
      <c r="G106" s="19"/>
      <c r="H106" s="1">
        <f t="shared" si="73"/>
        <v>0</v>
      </c>
      <c r="I106" s="20"/>
      <c r="J106" s="9"/>
      <c r="K106" s="1">
        <f t="shared" si="74"/>
        <v>0</v>
      </c>
      <c r="L106" s="20"/>
      <c r="M106" s="9"/>
      <c r="N106" s="1">
        <f t="shared" si="75"/>
        <v>0</v>
      </c>
      <c r="O106" s="20"/>
      <c r="P106" s="9"/>
      <c r="Q106" s="1">
        <f t="shared" si="76"/>
        <v>0</v>
      </c>
      <c r="R106" s="20"/>
      <c r="S106" s="9"/>
      <c r="T106" s="1">
        <f t="shared" si="77"/>
        <v>0</v>
      </c>
      <c r="U106" s="20"/>
      <c r="V106" s="9"/>
      <c r="W106" s="1">
        <f t="shared" si="78"/>
        <v>0</v>
      </c>
      <c r="X106" s="20"/>
      <c r="Y106" s="9"/>
      <c r="Z106" s="1">
        <f t="shared" si="79"/>
        <v>0</v>
      </c>
      <c r="AA106" s="20"/>
      <c r="AB106" s="9"/>
      <c r="AC106" s="1">
        <f t="shared" si="80"/>
        <v>0</v>
      </c>
      <c r="AD106" s="20"/>
      <c r="AE106" s="9"/>
      <c r="AF106" s="1">
        <f t="shared" si="81"/>
        <v>0</v>
      </c>
      <c r="AG106" s="20"/>
      <c r="AH106" s="9"/>
      <c r="AI106" s="1">
        <f t="shared" si="82"/>
        <v>0</v>
      </c>
      <c r="AJ106" s="20"/>
      <c r="AK106" s="9"/>
      <c r="AL106" s="1">
        <f t="shared" si="83"/>
        <v>0</v>
      </c>
      <c r="AM106" s="20"/>
      <c r="AN106" s="9"/>
      <c r="AO106" s="1">
        <f t="shared" si="84"/>
        <v>0</v>
      </c>
      <c r="AP106" s="20"/>
      <c r="AQ106" s="9"/>
      <c r="AR106" s="1">
        <f t="shared" si="85"/>
        <v>0</v>
      </c>
      <c r="AT106" s="9"/>
      <c r="AU106" s="1">
        <f t="shared" si="86"/>
        <v>0</v>
      </c>
      <c r="AV106" s="20"/>
      <c r="AW106" s="9"/>
      <c r="AX106" s="1">
        <f t="shared" si="87"/>
        <v>0</v>
      </c>
      <c r="AY106" s="20"/>
      <c r="AZ106" s="10">
        <f t="shared" si="88"/>
        <v>0</v>
      </c>
      <c r="BA106" s="10">
        <f t="shared" si="89"/>
        <v>0</v>
      </c>
    </row>
    <row r="107" spans="1:53" x14ac:dyDescent="0.25">
      <c r="A107" s="1"/>
      <c r="B107" s="3" t="s">
        <v>8</v>
      </c>
      <c r="C107" s="24" t="s">
        <v>12</v>
      </c>
      <c r="D107" s="21"/>
      <c r="E107" s="1">
        <f t="shared" si="72"/>
        <v>0</v>
      </c>
      <c r="F107" s="20"/>
      <c r="G107" s="19">
        <v>0</v>
      </c>
      <c r="H107" s="1">
        <f t="shared" si="73"/>
        <v>1</v>
      </c>
      <c r="I107" s="20"/>
      <c r="J107" s="9">
        <v>0</v>
      </c>
      <c r="K107" s="1">
        <f t="shared" si="74"/>
        <v>1</v>
      </c>
      <c r="L107" s="20"/>
      <c r="M107" s="9"/>
      <c r="N107" s="1">
        <f t="shared" si="75"/>
        <v>0</v>
      </c>
      <c r="O107" s="20"/>
      <c r="P107" s="9"/>
      <c r="Q107" s="1">
        <f t="shared" si="76"/>
        <v>0</v>
      </c>
      <c r="R107" s="20"/>
      <c r="S107" s="9"/>
      <c r="T107" s="1">
        <f t="shared" si="77"/>
        <v>0</v>
      </c>
      <c r="U107" s="20"/>
      <c r="V107" s="9"/>
      <c r="W107" s="1">
        <f t="shared" si="78"/>
        <v>0</v>
      </c>
      <c r="X107" s="20"/>
      <c r="Y107" s="9"/>
      <c r="Z107" s="1">
        <f t="shared" si="79"/>
        <v>0</v>
      </c>
      <c r="AA107" s="20"/>
      <c r="AB107" s="9"/>
      <c r="AC107" s="1">
        <f t="shared" si="80"/>
        <v>0</v>
      </c>
      <c r="AD107" s="20"/>
      <c r="AE107" s="9"/>
      <c r="AF107" s="1">
        <f t="shared" si="81"/>
        <v>0</v>
      </c>
      <c r="AG107" s="20"/>
      <c r="AH107" s="9"/>
      <c r="AI107" s="1">
        <f t="shared" si="82"/>
        <v>0</v>
      </c>
      <c r="AJ107" s="20"/>
      <c r="AK107" s="9"/>
      <c r="AL107" s="1">
        <f t="shared" si="83"/>
        <v>0</v>
      </c>
      <c r="AM107" s="20"/>
      <c r="AN107" s="9"/>
      <c r="AO107" s="1">
        <f t="shared" si="84"/>
        <v>0</v>
      </c>
      <c r="AP107" s="20"/>
      <c r="AQ107" s="9"/>
      <c r="AR107" s="1">
        <f t="shared" si="85"/>
        <v>0</v>
      </c>
      <c r="AT107" s="9"/>
      <c r="AU107" s="1">
        <f t="shared" si="86"/>
        <v>0</v>
      </c>
      <c r="AV107" s="20"/>
      <c r="AW107" s="9"/>
      <c r="AX107" s="1">
        <f t="shared" si="87"/>
        <v>0</v>
      </c>
      <c r="AY107" s="20"/>
      <c r="AZ107" s="10">
        <f t="shared" si="88"/>
        <v>0</v>
      </c>
      <c r="BA107" s="10">
        <f t="shared" si="89"/>
        <v>2</v>
      </c>
    </row>
    <row r="108" spans="1:53" x14ac:dyDescent="0.25">
      <c r="A108" s="16"/>
      <c r="B108" s="1" t="s">
        <v>5</v>
      </c>
      <c r="C108" s="24" t="s">
        <v>13</v>
      </c>
      <c r="D108" s="21">
        <v>0</v>
      </c>
      <c r="E108" s="1">
        <f t="shared" si="72"/>
        <v>1</v>
      </c>
      <c r="F108" s="20"/>
      <c r="G108" s="19">
        <v>0</v>
      </c>
      <c r="H108" s="1">
        <f t="shared" si="73"/>
        <v>1</v>
      </c>
      <c r="I108" s="20"/>
      <c r="J108" s="9">
        <v>0</v>
      </c>
      <c r="K108" s="1">
        <f t="shared" si="74"/>
        <v>1</v>
      </c>
      <c r="L108" s="20"/>
      <c r="M108" s="9">
        <v>0</v>
      </c>
      <c r="N108" s="1">
        <f t="shared" si="75"/>
        <v>1</v>
      </c>
      <c r="O108" s="20"/>
      <c r="P108" s="9">
        <v>395</v>
      </c>
      <c r="Q108" s="1">
        <f t="shared" si="76"/>
        <v>1</v>
      </c>
      <c r="R108" s="20"/>
      <c r="S108" s="9">
        <v>650</v>
      </c>
      <c r="T108" s="1">
        <f t="shared" si="77"/>
        <v>1</v>
      </c>
      <c r="U108" s="20"/>
      <c r="V108" s="9"/>
      <c r="W108" s="1">
        <f t="shared" si="78"/>
        <v>0</v>
      </c>
      <c r="X108" s="20"/>
      <c r="Y108" s="9">
        <v>1390</v>
      </c>
      <c r="Z108" s="1">
        <f t="shared" si="79"/>
        <v>1</v>
      </c>
      <c r="AA108" s="20"/>
      <c r="AB108" s="9">
        <v>640</v>
      </c>
      <c r="AC108" s="1">
        <f t="shared" si="80"/>
        <v>1</v>
      </c>
      <c r="AD108" s="20"/>
      <c r="AE108" s="9"/>
      <c r="AF108" s="1">
        <f t="shared" si="81"/>
        <v>0</v>
      </c>
      <c r="AG108" s="20"/>
      <c r="AH108" s="9"/>
      <c r="AI108" s="1">
        <f t="shared" si="82"/>
        <v>0</v>
      </c>
      <c r="AJ108" s="20"/>
      <c r="AK108" s="9"/>
      <c r="AL108" s="1">
        <f t="shared" si="83"/>
        <v>0</v>
      </c>
      <c r="AM108" s="20"/>
      <c r="AN108" s="9"/>
      <c r="AO108" s="1">
        <f t="shared" si="84"/>
        <v>0</v>
      </c>
      <c r="AP108" s="20"/>
      <c r="AQ108" s="9"/>
      <c r="AR108" s="1">
        <f t="shared" si="85"/>
        <v>0</v>
      </c>
      <c r="AT108" s="9"/>
      <c r="AU108" s="1">
        <f t="shared" si="86"/>
        <v>0</v>
      </c>
      <c r="AV108" s="20"/>
      <c r="AW108" s="9"/>
      <c r="AX108" s="1">
        <f t="shared" si="87"/>
        <v>0</v>
      </c>
      <c r="AY108" s="20"/>
      <c r="AZ108" s="10">
        <f t="shared" si="88"/>
        <v>3075</v>
      </c>
      <c r="BA108" s="10">
        <f t="shared" si="89"/>
        <v>8</v>
      </c>
    </row>
    <row r="109" spans="1:53" x14ac:dyDescent="0.25">
      <c r="A109" s="17"/>
      <c r="B109" s="1" t="s">
        <v>25</v>
      </c>
      <c r="C109" s="23" t="s">
        <v>24</v>
      </c>
      <c r="D109" s="21"/>
      <c r="E109" s="1">
        <f t="shared" si="72"/>
        <v>0</v>
      </c>
      <c r="F109" s="20"/>
      <c r="G109" s="19"/>
      <c r="H109" s="1">
        <f t="shared" si="73"/>
        <v>0</v>
      </c>
      <c r="I109" s="20"/>
      <c r="J109" s="9"/>
      <c r="K109" s="1">
        <f t="shared" si="74"/>
        <v>0</v>
      </c>
      <c r="L109" s="20"/>
      <c r="M109" s="9"/>
      <c r="N109" s="1">
        <f t="shared" si="75"/>
        <v>0</v>
      </c>
      <c r="O109" s="20"/>
      <c r="P109" s="9"/>
      <c r="Q109" s="1">
        <f t="shared" si="76"/>
        <v>0</v>
      </c>
      <c r="R109" s="20"/>
      <c r="S109" s="9"/>
      <c r="T109" s="1">
        <f t="shared" si="77"/>
        <v>0</v>
      </c>
      <c r="U109" s="20"/>
      <c r="V109" s="9"/>
      <c r="W109" s="1">
        <f t="shared" si="78"/>
        <v>0</v>
      </c>
      <c r="X109" s="20"/>
      <c r="Y109" s="9"/>
      <c r="Z109" s="1">
        <f t="shared" si="79"/>
        <v>0</v>
      </c>
      <c r="AA109" s="20"/>
      <c r="AB109" s="9"/>
      <c r="AC109" s="1">
        <f t="shared" si="80"/>
        <v>0</v>
      </c>
      <c r="AD109" s="20"/>
      <c r="AE109" s="9"/>
      <c r="AF109" s="1">
        <f t="shared" si="81"/>
        <v>0</v>
      </c>
      <c r="AG109" s="20"/>
      <c r="AH109" s="9"/>
      <c r="AI109" s="1">
        <f t="shared" si="82"/>
        <v>0</v>
      </c>
      <c r="AJ109" s="20"/>
      <c r="AK109" s="9"/>
      <c r="AL109" s="1">
        <f t="shared" si="83"/>
        <v>0</v>
      </c>
      <c r="AM109" s="20"/>
      <c r="AN109" s="9"/>
      <c r="AO109" s="1">
        <f t="shared" si="84"/>
        <v>0</v>
      </c>
      <c r="AP109" s="20"/>
      <c r="AQ109" s="9"/>
      <c r="AR109" s="1">
        <f t="shared" si="85"/>
        <v>0</v>
      </c>
      <c r="AT109" s="9"/>
      <c r="AU109" s="1">
        <f t="shared" si="86"/>
        <v>0</v>
      </c>
      <c r="AV109" s="20"/>
      <c r="AW109" s="9"/>
      <c r="AX109" s="1">
        <f t="shared" si="87"/>
        <v>0</v>
      </c>
      <c r="AY109" s="20"/>
      <c r="AZ109" s="10">
        <f t="shared" si="88"/>
        <v>0</v>
      </c>
      <c r="BA109" s="10">
        <f t="shared" si="89"/>
        <v>0</v>
      </c>
    </row>
    <row r="110" spans="1:53" x14ac:dyDescent="0.25">
      <c r="A110" s="1"/>
      <c r="B110" s="1" t="s">
        <v>30</v>
      </c>
      <c r="C110" s="24" t="s">
        <v>23</v>
      </c>
      <c r="D110" s="21"/>
      <c r="E110" s="1">
        <f t="shared" si="72"/>
        <v>0</v>
      </c>
      <c r="F110" s="20"/>
      <c r="G110" s="19"/>
      <c r="H110" s="1">
        <f t="shared" si="73"/>
        <v>0</v>
      </c>
      <c r="I110" s="20"/>
      <c r="J110" s="9"/>
      <c r="K110" s="1">
        <f t="shared" si="74"/>
        <v>0</v>
      </c>
      <c r="L110" s="20"/>
      <c r="M110" s="9"/>
      <c r="N110" s="1">
        <f t="shared" si="75"/>
        <v>0</v>
      </c>
      <c r="O110" s="20"/>
      <c r="P110" s="9"/>
      <c r="Q110" s="1">
        <f t="shared" si="76"/>
        <v>0</v>
      </c>
      <c r="R110" s="20"/>
      <c r="S110" s="9"/>
      <c r="T110" s="1">
        <f t="shared" si="77"/>
        <v>0</v>
      </c>
      <c r="U110" s="20"/>
      <c r="V110" s="9"/>
      <c r="W110" s="1">
        <f t="shared" si="78"/>
        <v>0</v>
      </c>
      <c r="X110" s="20"/>
      <c r="Y110" s="9"/>
      <c r="Z110" s="1">
        <f t="shared" si="79"/>
        <v>0</v>
      </c>
      <c r="AA110" s="20"/>
      <c r="AB110" s="9"/>
      <c r="AC110" s="1">
        <f t="shared" si="80"/>
        <v>0</v>
      </c>
      <c r="AD110" s="20"/>
      <c r="AE110" s="9"/>
      <c r="AF110" s="1">
        <f t="shared" si="81"/>
        <v>0</v>
      </c>
      <c r="AG110" s="20"/>
      <c r="AH110" s="9"/>
      <c r="AI110" s="1">
        <f t="shared" si="82"/>
        <v>0</v>
      </c>
      <c r="AJ110" s="20"/>
      <c r="AK110" s="9"/>
      <c r="AL110" s="1">
        <f t="shared" si="83"/>
        <v>0</v>
      </c>
      <c r="AM110" s="20"/>
      <c r="AN110" s="9"/>
      <c r="AO110" s="1">
        <f t="shared" si="84"/>
        <v>0</v>
      </c>
      <c r="AP110" s="20"/>
      <c r="AQ110" s="9"/>
      <c r="AR110" s="1">
        <f t="shared" si="85"/>
        <v>0</v>
      </c>
      <c r="AT110" s="9"/>
      <c r="AU110" s="1">
        <f t="shared" si="86"/>
        <v>0</v>
      </c>
      <c r="AV110" s="20"/>
      <c r="AW110" s="9"/>
      <c r="AX110" s="1">
        <f t="shared" si="87"/>
        <v>0</v>
      </c>
      <c r="AY110" s="20"/>
      <c r="AZ110" s="10">
        <f t="shared" si="88"/>
        <v>0</v>
      </c>
      <c r="BA110" s="10">
        <f t="shared" si="89"/>
        <v>0</v>
      </c>
    </row>
    <row r="111" spans="1:53" x14ac:dyDescent="0.25">
      <c r="A111" s="1"/>
      <c r="B111" s="1" t="s">
        <v>35</v>
      </c>
      <c r="C111" s="27" t="s">
        <v>37</v>
      </c>
      <c r="D111" s="28"/>
      <c r="E111" s="1">
        <f t="shared" si="72"/>
        <v>0</v>
      </c>
      <c r="F111" s="20"/>
      <c r="G111" s="19"/>
      <c r="H111" s="1">
        <f t="shared" si="73"/>
        <v>0</v>
      </c>
      <c r="I111" s="20"/>
      <c r="J111" s="9"/>
      <c r="K111" s="1">
        <f t="shared" si="74"/>
        <v>0</v>
      </c>
      <c r="L111" s="20"/>
      <c r="M111" s="9"/>
      <c r="N111" s="1">
        <f t="shared" si="75"/>
        <v>0</v>
      </c>
      <c r="O111" s="20"/>
      <c r="P111" s="9"/>
      <c r="Q111" s="1">
        <f t="shared" si="76"/>
        <v>0</v>
      </c>
      <c r="R111" s="20"/>
      <c r="S111" s="9"/>
      <c r="T111" s="1">
        <f t="shared" si="77"/>
        <v>0</v>
      </c>
      <c r="U111" s="20"/>
      <c r="V111" s="9"/>
      <c r="W111" s="1">
        <f t="shared" si="78"/>
        <v>0</v>
      </c>
      <c r="X111" s="20"/>
      <c r="Y111" s="9"/>
      <c r="Z111" s="1">
        <f t="shared" si="79"/>
        <v>0</v>
      </c>
      <c r="AA111" s="20"/>
      <c r="AB111" s="9"/>
      <c r="AC111" s="1">
        <f t="shared" si="80"/>
        <v>0</v>
      </c>
      <c r="AD111" s="20"/>
      <c r="AE111" s="9"/>
      <c r="AF111" s="1">
        <f t="shared" si="81"/>
        <v>0</v>
      </c>
      <c r="AG111" s="20"/>
      <c r="AH111" s="9"/>
      <c r="AI111" s="1">
        <f t="shared" si="82"/>
        <v>0</v>
      </c>
      <c r="AJ111" s="20"/>
      <c r="AK111" s="9"/>
      <c r="AL111" s="1">
        <f t="shared" si="83"/>
        <v>0</v>
      </c>
      <c r="AM111" s="20"/>
      <c r="AN111" s="9"/>
      <c r="AO111" s="1">
        <f t="shared" si="84"/>
        <v>0</v>
      </c>
      <c r="AP111" s="20"/>
      <c r="AQ111" s="9"/>
      <c r="AR111" s="1">
        <f t="shared" si="85"/>
        <v>0</v>
      </c>
      <c r="AT111" s="9"/>
      <c r="AU111" s="1">
        <f t="shared" si="86"/>
        <v>0</v>
      </c>
      <c r="AV111" s="20"/>
      <c r="AW111" s="9"/>
      <c r="AX111" s="1">
        <f t="shared" si="87"/>
        <v>0</v>
      </c>
      <c r="AY111" s="20"/>
      <c r="AZ111" s="10">
        <f t="shared" si="88"/>
        <v>0</v>
      </c>
      <c r="BA111" s="10">
        <f t="shared" si="89"/>
        <v>0</v>
      </c>
    </row>
    <row r="112" spans="1:53" x14ac:dyDescent="0.25">
      <c r="A112" s="1"/>
      <c r="B112" s="1" t="s">
        <v>36</v>
      </c>
      <c r="C112" s="23" t="s">
        <v>36</v>
      </c>
      <c r="D112" s="21"/>
      <c r="E112" s="1">
        <f t="shared" si="72"/>
        <v>0</v>
      </c>
      <c r="F112" s="20"/>
      <c r="G112" s="19"/>
      <c r="H112" s="1">
        <f t="shared" si="73"/>
        <v>0</v>
      </c>
      <c r="I112" s="20"/>
      <c r="J112" s="9"/>
      <c r="K112" s="1">
        <f t="shared" si="74"/>
        <v>0</v>
      </c>
      <c r="L112" s="20"/>
      <c r="M112" s="9"/>
      <c r="N112" s="1">
        <f t="shared" si="75"/>
        <v>0</v>
      </c>
      <c r="O112" s="20"/>
      <c r="P112" s="9"/>
      <c r="Q112" s="1">
        <f t="shared" si="76"/>
        <v>0</v>
      </c>
      <c r="R112" s="20"/>
      <c r="S112" s="9"/>
      <c r="T112" s="1">
        <f t="shared" si="77"/>
        <v>0</v>
      </c>
      <c r="U112" s="20"/>
      <c r="V112" s="9"/>
      <c r="W112" s="1">
        <f t="shared" si="78"/>
        <v>0</v>
      </c>
      <c r="X112" s="20"/>
      <c r="Y112" s="9"/>
      <c r="Z112" s="1">
        <f t="shared" si="79"/>
        <v>0</v>
      </c>
      <c r="AA112" s="20"/>
      <c r="AB112" s="9"/>
      <c r="AC112" s="1">
        <f t="shared" si="80"/>
        <v>0</v>
      </c>
      <c r="AD112" s="20"/>
      <c r="AE112" s="9"/>
      <c r="AF112" s="1">
        <f t="shared" si="81"/>
        <v>0</v>
      </c>
      <c r="AG112" s="20"/>
      <c r="AH112" s="9"/>
      <c r="AI112" s="1">
        <f t="shared" si="82"/>
        <v>0</v>
      </c>
      <c r="AJ112" s="20"/>
      <c r="AK112" s="9"/>
      <c r="AL112" s="1">
        <f t="shared" si="83"/>
        <v>0</v>
      </c>
      <c r="AM112" s="20"/>
      <c r="AN112" s="9"/>
      <c r="AO112" s="1">
        <f t="shared" si="84"/>
        <v>0</v>
      </c>
      <c r="AP112" s="20"/>
      <c r="AQ112" s="9"/>
      <c r="AR112" s="1">
        <f t="shared" si="85"/>
        <v>0</v>
      </c>
      <c r="AT112" s="9"/>
      <c r="AU112" s="1">
        <f t="shared" si="86"/>
        <v>0</v>
      </c>
      <c r="AV112" s="20"/>
      <c r="AW112" s="9"/>
      <c r="AX112" s="1">
        <f t="shared" si="87"/>
        <v>0</v>
      </c>
      <c r="AY112" s="20"/>
      <c r="AZ112" s="10">
        <f t="shared" si="88"/>
        <v>0</v>
      </c>
      <c r="BA112" s="10">
        <f t="shared" si="89"/>
        <v>0</v>
      </c>
    </row>
    <row r="113" spans="1:53" ht="15.75" thickBot="1" x14ac:dyDescent="0.3">
      <c r="A113" s="1"/>
      <c r="B113" s="1"/>
      <c r="C113" s="23"/>
      <c r="D113" s="21"/>
      <c r="E113" s="1">
        <f t="shared" si="72"/>
        <v>0</v>
      </c>
      <c r="F113" s="20"/>
      <c r="G113" s="19"/>
      <c r="H113" s="1">
        <f t="shared" si="73"/>
        <v>0</v>
      </c>
      <c r="I113" s="20"/>
      <c r="J113" s="9"/>
      <c r="K113" s="1">
        <f t="shared" si="74"/>
        <v>0</v>
      </c>
      <c r="L113" s="20"/>
      <c r="M113" s="9"/>
      <c r="N113" s="1">
        <f t="shared" si="75"/>
        <v>0</v>
      </c>
      <c r="O113" s="20"/>
      <c r="P113" s="9"/>
      <c r="Q113" s="1">
        <f t="shared" si="76"/>
        <v>0</v>
      </c>
      <c r="R113" s="20"/>
      <c r="S113" s="9"/>
      <c r="T113" s="1">
        <f t="shared" si="77"/>
        <v>0</v>
      </c>
      <c r="U113" s="20"/>
      <c r="V113" s="9"/>
      <c r="W113" s="1">
        <f t="shared" si="78"/>
        <v>0</v>
      </c>
      <c r="X113" s="20"/>
      <c r="Y113" s="9"/>
      <c r="Z113" s="1">
        <f t="shared" si="79"/>
        <v>0</v>
      </c>
      <c r="AA113" s="20"/>
      <c r="AB113" s="9" t="s">
        <v>92</v>
      </c>
      <c r="AC113" s="1">
        <f t="shared" si="80"/>
        <v>0</v>
      </c>
      <c r="AD113" s="20"/>
      <c r="AE113" s="9"/>
      <c r="AF113" s="1">
        <f t="shared" si="81"/>
        <v>0</v>
      </c>
      <c r="AG113" s="20"/>
      <c r="AH113" s="9"/>
      <c r="AI113" s="1">
        <f t="shared" si="82"/>
        <v>0</v>
      </c>
      <c r="AJ113" s="20"/>
      <c r="AK113" s="9"/>
      <c r="AL113" s="1">
        <f t="shared" si="83"/>
        <v>0</v>
      </c>
      <c r="AM113" s="20"/>
      <c r="AN113" s="9"/>
      <c r="AO113" s="1">
        <f t="shared" si="84"/>
        <v>0</v>
      </c>
      <c r="AP113" s="20"/>
      <c r="AQ113" s="9"/>
      <c r="AR113" s="1">
        <f t="shared" si="85"/>
        <v>0</v>
      </c>
      <c r="AT113" s="9"/>
      <c r="AU113" s="1">
        <f t="shared" si="86"/>
        <v>0</v>
      </c>
      <c r="AV113" s="20"/>
      <c r="AW113" s="9"/>
      <c r="AX113" s="1">
        <f t="shared" si="87"/>
        <v>0</v>
      </c>
      <c r="AY113" s="20"/>
      <c r="AZ113" s="10">
        <f t="shared" si="88"/>
        <v>0</v>
      </c>
      <c r="BA113" s="10">
        <f t="shared" si="89"/>
        <v>0</v>
      </c>
    </row>
    <row r="114" spans="1:53" ht="16.5" thickTop="1" thickBot="1" x14ac:dyDescent="0.3">
      <c r="A114" s="1"/>
      <c r="B114" s="1"/>
      <c r="C114" s="2"/>
      <c r="D114" s="1">
        <f>SUM(D97:D113)</f>
        <v>0</v>
      </c>
      <c r="E114" s="11">
        <f>SUM(E97:E113)</f>
        <v>2</v>
      </c>
      <c r="G114" s="1">
        <f>SUM(G97:G113)</f>
        <v>0</v>
      </c>
      <c r="H114" s="11">
        <f>SUM(H97:H113)</f>
        <v>4</v>
      </c>
      <c r="J114" s="1">
        <f>SUM(J97:J113)</f>
        <v>0</v>
      </c>
      <c r="K114" s="11">
        <f>SUM(K97:K113)</f>
        <v>2</v>
      </c>
      <c r="M114" s="1">
        <f>SUM(M97:M113)</f>
        <v>0</v>
      </c>
      <c r="N114" s="11">
        <f>SUM(N97:N113)</f>
        <v>1</v>
      </c>
      <c r="P114" s="1">
        <f>SUM(P97:P113)</f>
        <v>395</v>
      </c>
      <c r="Q114" s="11">
        <f>SUM(Q97:Q113)</f>
        <v>1</v>
      </c>
      <c r="S114" s="1">
        <f>SUM(S97:S113)</f>
        <v>650</v>
      </c>
      <c r="T114" s="11">
        <f>SUM(T97:T113)</f>
        <v>1</v>
      </c>
      <c r="V114" s="1">
        <f>SUM(V97:V113)</f>
        <v>0</v>
      </c>
      <c r="W114" s="11">
        <f>SUM(W97:W113)</f>
        <v>0</v>
      </c>
      <c r="Y114" s="1">
        <f>SUM(Y97:Y113)</f>
        <v>1390</v>
      </c>
      <c r="Z114" s="11">
        <f>SUM(Z97:Z113)</f>
        <v>1</v>
      </c>
      <c r="AB114" s="1">
        <f>SUM(AB97:AB113)</f>
        <v>640</v>
      </c>
      <c r="AC114" s="11">
        <f>SUM(AC97:AC113)</f>
        <v>1</v>
      </c>
      <c r="AE114" s="1">
        <f>SUM(AE97:AE113)</f>
        <v>0</v>
      </c>
      <c r="AF114" s="11">
        <f>SUM(AF97:AF113)</f>
        <v>0</v>
      </c>
      <c r="AH114" s="1">
        <f>SUM(AH97:AH113)</f>
        <v>0</v>
      </c>
      <c r="AI114" s="11">
        <f>SUM(AI97:AI113)</f>
        <v>0</v>
      </c>
      <c r="AK114" s="1">
        <f>SUM(AK97:AK113)</f>
        <v>0</v>
      </c>
      <c r="AL114" s="11">
        <f>SUM(AL97:AL113)</f>
        <v>0</v>
      </c>
      <c r="AN114" s="1">
        <f>SUM(AN97:AN113)</f>
        <v>0</v>
      </c>
      <c r="AO114" s="11">
        <f>SUM(AO97:AO113)</f>
        <v>0</v>
      </c>
      <c r="AQ114" s="1">
        <f>SUM(AQ97:AQ113)</f>
        <v>0</v>
      </c>
      <c r="AR114" s="11">
        <f>SUM(AR97:AR113)</f>
        <v>0</v>
      </c>
      <c r="AT114" s="1">
        <f>SUM(AT97:AT113)</f>
        <v>0</v>
      </c>
      <c r="AU114" s="11">
        <f>SUM(AU97:AU113)</f>
        <v>0</v>
      </c>
      <c r="AW114" s="1">
        <f>SUM(AW97:AW113)</f>
        <v>0</v>
      </c>
      <c r="AX114" s="11">
        <f>SUM(AX97:AX113)</f>
        <v>0</v>
      </c>
      <c r="AZ114" s="12">
        <f>SUM(AZ97:AZ113)</f>
        <v>3075</v>
      </c>
      <c r="BA114" s="14">
        <f>AVERAGE(BA97:BA113)</f>
        <v>0.76470588235294112</v>
      </c>
    </row>
    <row r="115" spans="1:53" ht="15.75" thickTop="1" x14ac:dyDescent="0.25"/>
    <row r="116" spans="1:53" ht="22.5" x14ac:dyDescent="0.3">
      <c r="A116" s="1"/>
      <c r="B116" s="4" t="s">
        <v>1</v>
      </c>
      <c r="C116" s="2"/>
      <c r="D116" s="3"/>
      <c r="E116" s="3"/>
      <c r="G116" s="1"/>
      <c r="H116" s="1"/>
      <c r="J116" s="1"/>
      <c r="K116" s="1"/>
      <c r="M116" s="1"/>
      <c r="N116" s="1"/>
      <c r="P116" s="1"/>
      <c r="Q116" s="1"/>
      <c r="S116" s="1"/>
      <c r="T116" s="1"/>
      <c r="V116" s="1"/>
      <c r="W116" s="1"/>
      <c r="Y116" s="1"/>
      <c r="Z116" s="1"/>
      <c r="AB116" s="1"/>
      <c r="AC116" s="1"/>
      <c r="AE116" s="1"/>
      <c r="AF116" s="1"/>
      <c r="AH116" s="1"/>
      <c r="AI116" s="1"/>
      <c r="AK116" s="1"/>
      <c r="AL116" s="1"/>
      <c r="AN116" s="1"/>
      <c r="AO116" s="1"/>
      <c r="AQ116" s="1"/>
      <c r="AR116" s="1"/>
      <c r="AT116" s="1"/>
      <c r="AU116" s="1"/>
      <c r="AW116" s="1"/>
      <c r="AX116" s="1"/>
      <c r="AY116" s="1"/>
      <c r="AZ116" s="1"/>
    </row>
    <row r="117" spans="1:53" x14ac:dyDescent="0.25">
      <c r="A117" s="1"/>
      <c r="B117" s="1"/>
      <c r="C117" s="2"/>
      <c r="D117" s="26" t="s">
        <v>38</v>
      </c>
      <c r="E117" s="15"/>
      <c r="G117" s="136" t="s">
        <v>39</v>
      </c>
      <c r="H117" s="136"/>
      <c r="J117" s="136" t="s">
        <v>41</v>
      </c>
      <c r="K117" s="136"/>
      <c r="M117" s="136" t="s">
        <v>40</v>
      </c>
      <c r="N117" s="136"/>
      <c r="P117" s="136" t="s">
        <v>42</v>
      </c>
      <c r="Q117" s="136"/>
      <c r="S117" s="136" t="s">
        <v>43</v>
      </c>
      <c r="T117" s="136"/>
      <c r="V117" s="136" t="s">
        <v>44</v>
      </c>
      <c r="W117" s="136"/>
      <c r="Y117" s="136" t="s">
        <v>45</v>
      </c>
      <c r="Z117" s="136"/>
      <c r="AB117" s="136" t="s">
        <v>46</v>
      </c>
      <c r="AC117" s="136"/>
      <c r="AE117" s="136" t="s">
        <v>47</v>
      </c>
      <c r="AF117" s="136"/>
      <c r="AH117" s="136" t="s">
        <v>48</v>
      </c>
      <c r="AI117" s="136"/>
      <c r="AK117" s="136" t="s">
        <v>46</v>
      </c>
      <c r="AL117" s="136"/>
      <c r="AN117" s="136" t="s">
        <v>47</v>
      </c>
      <c r="AO117" s="136"/>
      <c r="AQ117" s="136" t="s">
        <v>48</v>
      </c>
      <c r="AR117" s="136"/>
      <c r="AT117" s="26" t="s">
        <v>49</v>
      </c>
      <c r="AU117" s="26"/>
      <c r="AW117" s="26" t="s">
        <v>50</v>
      </c>
      <c r="AX117" s="26"/>
      <c r="AY117" s="1"/>
      <c r="AZ117" s="1"/>
    </row>
    <row r="118" spans="1:53" ht="18" thickBot="1" x14ac:dyDescent="0.35">
      <c r="A118" s="1"/>
      <c r="B118" s="5" t="s">
        <v>2</v>
      </c>
      <c r="C118" s="6" t="s">
        <v>3</v>
      </c>
      <c r="D118" s="7" t="s">
        <v>9</v>
      </c>
      <c r="E118" s="7" t="s">
        <v>4</v>
      </c>
      <c r="G118" s="7" t="s">
        <v>9</v>
      </c>
      <c r="H118" s="8" t="s">
        <v>4</v>
      </c>
      <c r="J118" s="7" t="s">
        <v>9</v>
      </c>
      <c r="K118" s="8" t="s">
        <v>4</v>
      </c>
      <c r="M118" s="7" t="s">
        <v>9</v>
      </c>
      <c r="N118" s="8" t="s">
        <v>4</v>
      </c>
      <c r="P118" s="7" t="s">
        <v>9</v>
      </c>
      <c r="Q118" s="8" t="s">
        <v>4</v>
      </c>
      <c r="S118" s="7" t="s">
        <v>9</v>
      </c>
      <c r="T118" s="8" t="s">
        <v>4</v>
      </c>
      <c r="V118" s="7" t="s">
        <v>9</v>
      </c>
      <c r="W118" s="8" t="s">
        <v>4</v>
      </c>
      <c r="Y118" s="7" t="s">
        <v>9</v>
      </c>
      <c r="Z118" s="8" t="s">
        <v>4</v>
      </c>
      <c r="AB118" s="7" t="s">
        <v>9</v>
      </c>
      <c r="AC118" s="8" t="s">
        <v>4</v>
      </c>
      <c r="AE118" s="7" t="s">
        <v>9</v>
      </c>
      <c r="AF118" s="8" t="s">
        <v>4</v>
      </c>
      <c r="AH118" s="7" t="s">
        <v>9</v>
      </c>
      <c r="AI118" s="8" t="s">
        <v>4</v>
      </c>
      <c r="AK118" s="7" t="s">
        <v>9</v>
      </c>
      <c r="AL118" s="8" t="s">
        <v>4</v>
      </c>
      <c r="AN118" s="7" t="s">
        <v>9</v>
      </c>
      <c r="AO118" s="8" t="s">
        <v>4</v>
      </c>
      <c r="AQ118" s="7" t="s">
        <v>9</v>
      </c>
      <c r="AR118" s="8" t="s">
        <v>4</v>
      </c>
      <c r="AT118" s="7" t="s">
        <v>9</v>
      </c>
      <c r="AU118" s="8" t="s">
        <v>4</v>
      </c>
      <c r="AW118" s="7" t="s">
        <v>9</v>
      </c>
      <c r="AX118" s="8" t="s">
        <v>4</v>
      </c>
      <c r="AZ118" s="8" t="s">
        <v>10</v>
      </c>
      <c r="BA118" s="5" t="s">
        <v>11</v>
      </c>
    </row>
    <row r="119" spans="1:53" ht="16.5" thickTop="1" thickBot="1" x14ac:dyDescent="0.3">
      <c r="A119" s="13" t="s">
        <v>56</v>
      </c>
      <c r="B119" s="1"/>
      <c r="C119" s="22"/>
      <c r="D119" s="3"/>
      <c r="E119" s="3"/>
      <c r="F119" s="20"/>
      <c r="G119" s="1"/>
      <c r="H119" s="1"/>
      <c r="I119" s="20"/>
      <c r="J119" s="1"/>
      <c r="K119" s="1"/>
      <c r="L119" s="20"/>
      <c r="M119" s="1"/>
      <c r="N119" s="1"/>
      <c r="O119" s="20"/>
      <c r="P119" s="1"/>
      <c r="Q119" s="1"/>
      <c r="R119" s="20"/>
      <c r="S119" s="1"/>
      <c r="T119" s="1"/>
      <c r="U119" s="20"/>
      <c r="V119" s="1"/>
      <c r="W119" s="1"/>
      <c r="X119" s="20"/>
      <c r="Y119" s="1"/>
      <c r="Z119" s="1"/>
      <c r="AA119" s="20"/>
      <c r="AB119" s="1"/>
      <c r="AC119" s="1"/>
      <c r="AD119" s="20"/>
      <c r="AE119" s="1"/>
      <c r="AF119" s="1"/>
      <c r="AG119" s="20"/>
      <c r="AH119" s="1"/>
      <c r="AI119" s="1"/>
      <c r="AJ119" s="20"/>
      <c r="AK119" s="1"/>
      <c r="AL119" s="1"/>
      <c r="AM119" s="20"/>
      <c r="AN119" s="1"/>
      <c r="AO119" s="1"/>
      <c r="AP119" s="20"/>
      <c r="AQ119" s="1"/>
      <c r="AR119" s="1"/>
      <c r="AT119" s="1"/>
      <c r="AU119" s="1"/>
      <c r="AV119" s="20"/>
      <c r="AW119" s="1"/>
      <c r="AX119" s="1"/>
      <c r="AY119" s="20"/>
      <c r="AZ119" s="1"/>
      <c r="BA119" s="1"/>
    </row>
    <row r="120" spans="1:53" x14ac:dyDescent="0.25">
      <c r="A120" s="1"/>
      <c r="B120" s="1" t="s">
        <v>26</v>
      </c>
      <c r="C120" s="23" t="s">
        <v>27</v>
      </c>
      <c r="D120" s="21"/>
      <c r="E120" s="1">
        <f t="shared" ref="E120:E136" si="90">COUNT(D120)</f>
        <v>0</v>
      </c>
      <c r="F120" s="20"/>
      <c r="G120" s="19"/>
      <c r="H120" s="1">
        <f t="shared" ref="H120:H136" si="91">COUNT(G120)</f>
        <v>0</v>
      </c>
      <c r="I120" s="20"/>
      <c r="J120" s="9"/>
      <c r="K120" s="1">
        <f t="shared" ref="K120:K136" si="92">COUNT(J120)</f>
        <v>0</v>
      </c>
      <c r="L120" s="20"/>
      <c r="M120" s="9"/>
      <c r="N120" s="1">
        <f t="shared" ref="N120:N136" si="93">COUNT(M120)</f>
        <v>0</v>
      </c>
      <c r="O120" s="20"/>
      <c r="P120" s="9"/>
      <c r="Q120" s="1">
        <f t="shared" ref="Q120:Q136" si="94">COUNT(P120)</f>
        <v>0</v>
      </c>
      <c r="R120" s="20"/>
      <c r="S120" s="9"/>
      <c r="T120" s="1">
        <f t="shared" ref="T120:T136" si="95">COUNT(S120)</f>
        <v>0</v>
      </c>
      <c r="U120" s="20"/>
      <c r="V120" s="9">
        <v>225</v>
      </c>
      <c r="W120" s="1">
        <f t="shared" ref="W120:W136" si="96">COUNT(V120)</f>
        <v>1</v>
      </c>
      <c r="X120" s="20"/>
      <c r="Y120" s="9">
        <v>130</v>
      </c>
      <c r="Z120" s="1">
        <f t="shared" ref="Z120:Z136" si="97">COUNT(Y120)</f>
        <v>1</v>
      </c>
      <c r="AA120" s="20"/>
      <c r="AB120" s="9"/>
      <c r="AC120" s="1">
        <f t="shared" ref="AC120:AC136" si="98">COUNT(AB120)</f>
        <v>0</v>
      </c>
      <c r="AD120" s="20"/>
      <c r="AE120" s="9"/>
      <c r="AF120" s="1">
        <f t="shared" ref="AF120:AF136" si="99">COUNT(AE120)</f>
        <v>0</v>
      </c>
      <c r="AG120" s="20"/>
      <c r="AH120" s="9"/>
      <c r="AI120" s="1">
        <f t="shared" ref="AI120:AI136" si="100">COUNT(AH120)</f>
        <v>0</v>
      </c>
      <c r="AJ120" s="20"/>
      <c r="AK120" s="9"/>
      <c r="AL120" s="1">
        <f t="shared" ref="AL120:AL136" si="101">COUNT(AK120)</f>
        <v>0</v>
      </c>
      <c r="AM120" s="20"/>
      <c r="AN120" s="9"/>
      <c r="AO120" s="1">
        <f t="shared" ref="AO120:AO136" si="102">COUNT(AN120)</f>
        <v>0</v>
      </c>
      <c r="AP120" s="20"/>
      <c r="AQ120" s="9"/>
      <c r="AR120" s="1">
        <f t="shared" ref="AR120:AR136" si="103">COUNT(AQ120)</f>
        <v>0</v>
      </c>
      <c r="AT120" s="9"/>
      <c r="AU120" s="1">
        <f t="shared" ref="AU120:AU136" si="104">COUNT(AT120)</f>
        <v>0</v>
      </c>
      <c r="AV120" s="20"/>
      <c r="AW120" s="9"/>
      <c r="AX120" s="1">
        <f t="shared" ref="AX120:AX136" si="105">COUNT(AW120)</f>
        <v>0</v>
      </c>
      <c r="AY120" s="20"/>
      <c r="AZ120" s="10">
        <f t="shared" ref="AZ120:AZ136" si="106">SUM(AW120,AT120,AH120,AE120,AB120,Y120,V120,S120,P120,M120,J120,G120,D120)</f>
        <v>355</v>
      </c>
      <c r="BA120" s="10">
        <f t="shared" ref="BA120:BA136" si="107">SUM(AX120,AU120,AI120,AF120,AC120,Z120,W120,T120,Q120,N120,K120,H120,E120)</f>
        <v>2</v>
      </c>
    </row>
    <row r="121" spans="1:53" x14ac:dyDescent="0.25">
      <c r="A121" s="1"/>
      <c r="B121" s="18" t="s">
        <v>15</v>
      </c>
      <c r="C121" s="24" t="s">
        <v>22</v>
      </c>
      <c r="D121" s="21"/>
      <c r="E121" s="1">
        <f t="shared" si="90"/>
        <v>0</v>
      </c>
      <c r="F121" s="20"/>
      <c r="G121" s="19"/>
      <c r="H121" s="1">
        <f t="shared" si="91"/>
        <v>0</v>
      </c>
      <c r="I121" s="20"/>
      <c r="J121" s="9"/>
      <c r="K121" s="1">
        <f t="shared" si="92"/>
        <v>0</v>
      </c>
      <c r="L121" s="20"/>
      <c r="M121" s="9"/>
      <c r="N121" s="1">
        <f t="shared" si="93"/>
        <v>0</v>
      </c>
      <c r="O121" s="20"/>
      <c r="P121" s="9"/>
      <c r="Q121" s="1">
        <f t="shared" si="94"/>
        <v>0</v>
      </c>
      <c r="R121" s="20"/>
      <c r="S121" s="9"/>
      <c r="T121" s="1">
        <f t="shared" si="95"/>
        <v>0</v>
      </c>
      <c r="U121" s="20"/>
      <c r="V121" s="9"/>
      <c r="W121" s="1">
        <f t="shared" si="96"/>
        <v>0</v>
      </c>
      <c r="X121" s="20"/>
      <c r="Y121" s="9">
        <v>5</v>
      </c>
      <c r="Z121" s="1">
        <f t="shared" si="97"/>
        <v>1</v>
      </c>
      <c r="AA121" s="20"/>
      <c r="AB121" s="9"/>
      <c r="AC121" s="1">
        <f t="shared" si="98"/>
        <v>0</v>
      </c>
      <c r="AD121" s="20"/>
      <c r="AE121" s="9"/>
      <c r="AF121" s="1">
        <f t="shared" si="99"/>
        <v>0</v>
      </c>
      <c r="AG121" s="20"/>
      <c r="AH121" s="9"/>
      <c r="AI121" s="1">
        <f t="shared" si="100"/>
        <v>0</v>
      </c>
      <c r="AJ121" s="20"/>
      <c r="AK121" s="9"/>
      <c r="AL121" s="1">
        <f t="shared" si="101"/>
        <v>0</v>
      </c>
      <c r="AM121" s="20"/>
      <c r="AN121" s="9"/>
      <c r="AO121" s="1">
        <f t="shared" si="102"/>
        <v>0</v>
      </c>
      <c r="AP121" s="20"/>
      <c r="AQ121" s="9"/>
      <c r="AR121" s="1">
        <f t="shared" si="103"/>
        <v>0</v>
      </c>
      <c r="AT121" s="9"/>
      <c r="AU121" s="1">
        <f t="shared" si="104"/>
        <v>0</v>
      </c>
      <c r="AV121" s="20"/>
      <c r="AW121" s="9"/>
      <c r="AX121" s="1">
        <f t="shared" si="105"/>
        <v>0</v>
      </c>
      <c r="AY121" s="20"/>
      <c r="AZ121" s="10">
        <f t="shared" si="106"/>
        <v>5</v>
      </c>
      <c r="BA121" s="10">
        <f t="shared" si="107"/>
        <v>1</v>
      </c>
    </row>
    <row r="122" spans="1:53" x14ac:dyDescent="0.25">
      <c r="A122" s="1"/>
      <c r="B122" s="3" t="s">
        <v>17</v>
      </c>
      <c r="C122" s="23" t="s">
        <v>18</v>
      </c>
      <c r="D122" s="21"/>
      <c r="E122" s="1">
        <f t="shared" si="90"/>
        <v>0</v>
      </c>
      <c r="F122" s="20"/>
      <c r="G122" s="19"/>
      <c r="H122" s="1">
        <f t="shared" si="91"/>
        <v>0</v>
      </c>
      <c r="I122" s="20"/>
      <c r="J122" s="9">
        <v>0</v>
      </c>
      <c r="K122" s="1">
        <f t="shared" si="92"/>
        <v>1</v>
      </c>
      <c r="L122" s="20"/>
      <c r="M122" s="9"/>
      <c r="N122" s="1">
        <f t="shared" si="93"/>
        <v>0</v>
      </c>
      <c r="O122" s="20"/>
      <c r="P122" s="9"/>
      <c r="Q122" s="1">
        <f t="shared" si="94"/>
        <v>0</v>
      </c>
      <c r="R122" s="20"/>
      <c r="S122" s="9"/>
      <c r="T122" s="1">
        <f t="shared" si="95"/>
        <v>0</v>
      </c>
      <c r="U122" s="20"/>
      <c r="V122" s="9"/>
      <c r="W122" s="1">
        <f t="shared" si="96"/>
        <v>0</v>
      </c>
      <c r="X122" s="20"/>
      <c r="Y122" s="9"/>
      <c r="Z122" s="1">
        <f t="shared" si="97"/>
        <v>0</v>
      </c>
      <c r="AA122" s="20"/>
      <c r="AB122" s="9"/>
      <c r="AC122" s="1">
        <f t="shared" si="98"/>
        <v>0</v>
      </c>
      <c r="AD122" s="20"/>
      <c r="AE122" s="9"/>
      <c r="AF122" s="1">
        <f t="shared" si="99"/>
        <v>0</v>
      </c>
      <c r="AG122" s="20"/>
      <c r="AH122" s="9"/>
      <c r="AI122" s="1">
        <f t="shared" si="100"/>
        <v>0</v>
      </c>
      <c r="AJ122" s="20"/>
      <c r="AK122" s="9"/>
      <c r="AL122" s="1">
        <f t="shared" si="101"/>
        <v>0</v>
      </c>
      <c r="AM122" s="20"/>
      <c r="AN122" s="9"/>
      <c r="AO122" s="1">
        <f t="shared" si="102"/>
        <v>0</v>
      </c>
      <c r="AP122" s="20"/>
      <c r="AQ122" s="9"/>
      <c r="AR122" s="1">
        <f t="shared" si="103"/>
        <v>0</v>
      </c>
      <c r="AT122" s="9"/>
      <c r="AU122" s="1">
        <f t="shared" si="104"/>
        <v>0</v>
      </c>
      <c r="AV122" s="20"/>
      <c r="AW122" s="9"/>
      <c r="AX122" s="1">
        <f t="shared" si="105"/>
        <v>0</v>
      </c>
      <c r="AY122" s="20"/>
      <c r="AZ122" s="10">
        <f t="shared" si="106"/>
        <v>0</v>
      </c>
      <c r="BA122" s="10">
        <f t="shared" si="107"/>
        <v>1</v>
      </c>
    </row>
    <row r="123" spans="1:53" x14ac:dyDescent="0.25">
      <c r="A123" s="1"/>
      <c r="B123" s="1" t="s">
        <v>17</v>
      </c>
      <c r="C123" s="24" t="s">
        <v>19</v>
      </c>
      <c r="D123" s="21"/>
      <c r="E123" s="1">
        <f t="shared" si="90"/>
        <v>0</v>
      </c>
      <c r="F123" s="20"/>
      <c r="G123" s="19"/>
      <c r="H123" s="1">
        <f t="shared" si="91"/>
        <v>0</v>
      </c>
      <c r="I123" s="20"/>
      <c r="J123" s="9"/>
      <c r="K123" s="1">
        <f t="shared" si="92"/>
        <v>0</v>
      </c>
      <c r="L123" s="20"/>
      <c r="M123" s="9"/>
      <c r="N123" s="1">
        <f t="shared" si="93"/>
        <v>0</v>
      </c>
      <c r="O123" s="20"/>
      <c r="P123" s="9"/>
      <c r="Q123" s="1">
        <f t="shared" si="94"/>
        <v>0</v>
      </c>
      <c r="R123" s="20"/>
      <c r="S123" s="9"/>
      <c r="T123" s="1">
        <f t="shared" si="95"/>
        <v>0</v>
      </c>
      <c r="U123" s="20"/>
      <c r="V123" s="9"/>
      <c r="W123" s="1">
        <f t="shared" si="96"/>
        <v>0</v>
      </c>
      <c r="X123" s="20"/>
      <c r="Y123" s="9"/>
      <c r="Z123" s="1">
        <f t="shared" si="97"/>
        <v>0</v>
      </c>
      <c r="AA123" s="20"/>
      <c r="AB123" s="9"/>
      <c r="AC123" s="1">
        <f t="shared" si="98"/>
        <v>0</v>
      </c>
      <c r="AD123" s="20"/>
      <c r="AE123" s="9"/>
      <c r="AF123" s="1">
        <f t="shared" si="99"/>
        <v>0</v>
      </c>
      <c r="AG123" s="20"/>
      <c r="AH123" s="9"/>
      <c r="AI123" s="1">
        <f t="shared" si="100"/>
        <v>0</v>
      </c>
      <c r="AJ123" s="20"/>
      <c r="AK123" s="9"/>
      <c r="AL123" s="1">
        <f t="shared" si="101"/>
        <v>0</v>
      </c>
      <c r="AM123" s="20"/>
      <c r="AN123" s="9"/>
      <c r="AO123" s="1">
        <f t="shared" si="102"/>
        <v>0</v>
      </c>
      <c r="AP123" s="20"/>
      <c r="AQ123" s="9"/>
      <c r="AR123" s="1">
        <f t="shared" si="103"/>
        <v>0</v>
      </c>
      <c r="AT123" s="9"/>
      <c r="AU123" s="1">
        <f t="shared" si="104"/>
        <v>0</v>
      </c>
      <c r="AV123" s="20"/>
      <c r="AW123" s="9"/>
      <c r="AX123" s="1">
        <f t="shared" si="105"/>
        <v>0</v>
      </c>
      <c r="AY123" s="20"/>
      <c r="AZ123" s="10">
        <f t="shared" si="106"/>
        <v>0</v>
      </c>
      <c r="BA123" s="10">
        <f t="shared" si="107"/>
        <v>0</v>
      </c>
    </row>
    <row r="124" spans="1:53" x14ac:dyDescent="0.25">
      <c r="A124" s="1"/>
      <c r="B124" s="3" t="s">
        <v>14</v>
      </c>
      <c r="C124" s="24" t="s">
        <v>21</v>
      </c>
      <c r="D124" s="21"/>
      <c r="E124" s="1">
        <f t="shared" si="90"/>
        <v>0</v>
      </c>
      <c r="F124" s="20"/>
      <c r="G124" s="19"/>
      <c r="H124" s="1">
        <f t="shared" si="91"/>
        <v>0</v>
      </c>
      <c r="I124" s="20"/>
      <c r="J124" s="9"/>
      <c r="K124" s="1">
        <f t="shared" si="92"/>
        <v>0</v>
      </c>
      <c r="L124" s="20"/>
      <c r="M124" s="9"/>
      <c r="N124" s="1">
        <f t="shared" si="93"/>
        <v>0</v>
      </c>
      <c r="O124" s="20"/>
      <c r="P124" s="9"/>
      <c r="Q124" s="1">
        <f t="shared" si="94"/>
        <v>0</v>
      </c>
      <c r="R124" s="20"/>
      <c r="S124" s="9"/>
      <c r="T124" s="1">
        <f t="shared" si="95"/>
        <v>0</v>
      </c>
      <c r="U124" s="20"/>
      <c r="V124" s="9"/>
      <c r="W124" s="1">
        <f t="shared" si="96"/>
        <v>0</v>
      </c>
      <c r="X124" s="20"/>
      <c r="Y124" s="9"/>
      <c r="Z124" s="1">
        <f t="shared" si="97"/>
        <v>0</v>
      </c>
      <c r="AA124" s="20"/>
      <c r="AB124" s="9"/>
      <c r="AC124" s="1">
        <f t="shared" si="98"/>
        <v>0</v>
      </c>
      <c r="AD124" s="20"/>
      <c r="AE124" s="9"/>
      <c r="AF124" s="1">
        <f t="shared" si="99"/>
        <v>0</v>
      </c>
      <c r="AG124" s="20"/>
      <c r="AH124" s="9"/>
      <c r="AI124" s="1">
        <f t="shared" si="100"/>
        <v>0</v>
      </c>
      <c r="AJ124" s="20"/>
      <c r="AK124" s="9"/>
      <c r="AL124" s="1">
        <f t="shared" si="101"/>
        <v>0</v>
      </c>
      <c r="AM124" s="20"/>
      <c r="AN124" s="9"/>
      <c r="AO124" s="1">
        <f t="shared" si="102"/>
        <v>0</v>
      </c>
      <c r="AP124" s="20"/>
      <c r="AQ124" s="9"/>
      <c r="AR124" s="1">
        <f t="shared" si="103"/>
        <v>0</v>
      </c>
      <c r="AT124" s="9"/>
      <c r="AU124" s="1">
        <f t="shared" si="104"/>
        <v>0</v>
      </c>
      <c r="AV124" s="20"/>
      <c r="AW124" s="9"/>
      <c r="AX124" s="1">
        <f t="shared" si="105"/>
        <v>0</v>
      </c>
      <c r="AY124" s="20"/>
      <c r="AZ124" s="10">
        <f t="shared" si="106"/>
        <v>0</v>
      </c>
      <c r="BA124" s="10">
        <f t="shared" si="107"/>
        <v>0</v>
      </c>
    </row>
    <row r="125" spans="1:53" x14ac:dyDescent="0.25">
      <c r="A125" s="1"/>
      <c r="B125" s="3" t="s">
        <v>6</v>
      </c>
      <c r="C125" s="23" t="s">
        <v>29</v>
      </c>
      <c r="D125" s="21"/>
      <c r="E125" s="1">
        <f t="shared" si="90"/>
        <v>0</v>
      </c>
      <c r="F125" s="20"/>
      <c r="G125" s="19">
        <v>0</v>
      </c>
      <c r="H125" s="1">
        <f t="shared" si="91"/>
        <v>1</v>
      </c>
      <c r="I125" s="20"/>
      <c r="J125" s="9"/>
      <c r="K125" s="1">
        <f t="shared" si="92"/>
        <v>0</v>
      </c>
      <c r="L125" s="20"/>
      <c r="M125" s="9"/>
      <c r="N125" s="1">
        <f t="shared" si="93"/>
        <v>0</v>
      </c>
      <c r="O125" s="20"/>
      <c r="P125" s="9">
        <v>1</v>
      </c>
      <c r="Q125" s="1">
        <f t="shared" si="94"/>
        <v>1</v>
      </c>
      <c r="R125" s="20"/>
      <c r="S125" s="9">
        <v>80</v>
      </c>
      <c r="T125" s="1">
        <f t="shared" si="95"/>
        <v>1</v>
      </c>
      <c r="U125" s="20"/>
      <c r="V125" s="9"/>
      <c r="W125" s="1">
        <f t="shared" si="96"/>
        <v>0</v>
      </c>
      <c r="X125" s="20"/>
      <c r="Y125" s="9">
        <v>270</v>
      </c>
      <c r="Z125" s="1">
        <f t="shared" si="97"/>
        <v>1</v>
      </c>
      <c r="AA125" s="20"/>
      <c r="AB125" s="9">
        <v>180</v>
      </c>
      <c r="AC125" s="1">
        <f t="shared" si="98"/>
        <v>1</v>
      </c>
      <c r="AD125" s="20"/>
      <c r="AE125" s="9"/>
      <c r="AF125" s="1">
        <f t="shared" si="99"/>
        <v>0</v>
      </c>
      <c r="AG125" s="20"/>
      <c r="AH125" s="9"/>
      <c r="AI125" s="1">
        <f t="shared" si="100"/>
        <v>0</v>
      </c>
      <c r="AJ125" s="20"/>
      <c r="AK125" s="9"/>
      <c r="AL125" s="1">
        <f t="shared" si="101"/>
        <v>0</v>
      </c>
      <c r="AM125" s="20"/>
      <c r="AN125" s="9"/>
      <c r="AO125" s="1">
        <f t="shared" si="102"/>
        <v>0</v>
      </c>
      <c r="AP125" s="20"/>
      <c r="AQ125" s="9"/>
      <c r="AR125" s="1">
        <f t="shared" si="103"/>
        <v>0</v>
      </c>
      <c r="AT125" s="9"/>
      <c r="AU125" s="1">
        <f t="shared" si="104"/>
        <v>0</v>
      </c>
      <c r="AV125" s="20"/>
      <c r="AW125" s="9"/>
      <c r="AX125" s="1">
        <f t="shared" si="105"/>
        <v>0</v>
      </c>
      <c r="AY125" s="20"/>
      <c r="AZ125" s="10">
        <f t="shared" si="106"/>
        <v>531</v>
      </c>
      <c r="BA125" s="10">
        <f t="shared" si="107"/>
        <v>5</v>
      </c>
    </row>
    <row r="126" spans="1:53" x14ac:dyDescent="0.25">
      <c r="A126" s="1"/>
      <c r="B126" s="18" t="s">
        <v>16</v>
      </c>
      <c r="C126" s="24" t="s">
        <v>20</v>
      </c>
      <c r="D126" s="21"/>
      <c r="E126" s="1">
        <f t="shared" si="90"/>
        <v>0</v>
      </c>
      <c r="F126" s="20"/>
      <c r="G126" s="19"/>
      <c r="H126" s="1">
        <f t="shared" si="91"/>
        <v>0</v>
      </c>
      <c r="I126" s="20"/>
      <c r="J126" s="9">
        <v>0</v>
      </c>
      <c r="K126" s="1">
        <f t="shared" si="92"/>
        <v>1</v>
      </c>
      <c r="L126" s="20"/>
      <c r="M126" s="9">
        <v>4</v>
      </c>
      <c r="N126" s="1">
        <f t="shared" si="93"/>
        <v>1</v>
      </c>
      <c r="O126" s="20"/>
      <c r="P126" s="9">
        <v>1</v>
      </c>
      <c r="Q126" s="1">
        <f t="shared" si="94"/>
        <v>1</v>
      </c>
      <c r="R126" s="20"/>
      <c r="S126" s="9">
        <v>10</v>
      </c>
      <c r="T126" s="1">
        <f t="shared" si="95"/>
        <v>1</v>
      </c>
      <c r="U126" s="20"/>
      <c r="V126" s="9">
        <v>10</v>
      </c>
      <c r="W126" s="1">
        <f t="shared" si="96"/>
        <v>1</v>
      </c>
      <c r="X126" s="20"/>
      <c r="Y126" s="9">
        <v>200</v>
      </c>
      <c r="Z126" s="1">
        <f t="shared" si="97"/>
        <v>1</v>
      </c>
      <c r="AA126" s="20"/>
      <c r="AB126" s="9">
        <v>300</v>
      </c>
      <c r="AC126" s="1">
        <f t="shared" si="98"/>
        <v>1</v>
      </c>
      <c r="AD126" s="20"/>
      <c r="AE126" s="9"/>
      <c r="AF126" s="1">
        <f t="shared" si="99"/>
        <v>0</v>
      </c>
      <c r="AG126" s="20"/>
      <c r="AH126" s="9"/>
      <c r="AI126" s="1">
        <f t="shared" si="100"/>
        <v>0</v>
      </c>
      <c r="AJ126" s="20"/>
      <c r="AK126" s="9"/>
      <c r="AL126" s="1">
        <f t="shared" si="101"/>
        <v>0</v>
      </c>
      <c r="AM126" s="20"/>
      <c r="AN126" s="9"/>
      <c r="AO126" s="1">
        <f t="shared" si="102"/>
        <v>0</v>
      </c>
      <c r="AP126" s="20"/>
      <c r="AQ126" s="9"/>
      <c r="AR126" s="1">
        <f t="shared" si="103"/>
        <v>0</v>
      </c>
      <c r="AT126" s="9"/>
      <c r="AU126" s="1">
        <f t="shared" si="104"/>
        <v>0</v>
      </c>
      <c r="AV126" s="20"/>
      <c r="AW126" s="9"/>
      <c r="AX126" s="1">
        <f t="shared" si="105"/>
        <v>0</v>
      </c>
      <c r="AY126" s="20"/>
      <c r="AZ126" s="10">
        <f t="shared" si="106"/>
        <v>525</v>
      </c>
      <c r="BA126" s="10">
        <f t="shared" si="107"/>
        <v>7</v>
      </c>
    </row>
    <row r="127" spans="1:53" x14ac:dyDescent="0.25">
      <c r="A127" s="16"/>
      <c r="B127" s="3" t="s">
        <v>33</v>
      </c>
      <c r="C127" s="25" t="s">
        <v>34</v>
      </c>
      <c r="D127" s="21"/>
      <c r="E127" s="1">
        <f t="shared" si="90"/>
        <v>0</v>
      </c>
      <c r="F127" s="20"/>
      <c r="G127" s="19"/>
      <c r="H127" s="1">
        <f t="shared" si="91"/>
        <v>0</v>
      </c>
      <c r="I127" s="20"/>
      <c r="J127" s="9"/>
      <c r="K127" s="1">
        <f t="shared" si="92"/>
        <v>0</v>
      </c>
      <c r="L127" s="20"/>
      <c r="M127" s="9"/>
      <c r="N127" s="1">
        <f t="shared" si="93"/>
        <v>0</v>
      </c>
      <c r="O127" s="20"/>
      <c r="P127" s="9"/>
      <c r="Q127" s="1">
        <f t="shared" si="94"/>
        <v>0</v>
      </c>
      <c r="R127" s="20"/>
      <c r="S127" s="9"/>
      <c r="T127" s="1">
        <f t="shared" si="95"/>
        <v>0</v>
      </c>
      <c r="U127" s="20"/>
      <c r="V127" s="9"/>
      <c r="W127" s="1">
        <f t="shared" si="96"/>
        <v>0</v>
      </c>
      <c r="X127" s="20"/>
      <c r="Y127" s="9"/>
      <c r="Z127" s="1">
        <f t="shared" si="97"/>
        <v>0</v>
      </c>
      <c r="AA127" s="20"/>
      <c r="AB127" s="9"/>
      <c r="AC127" s="1">
        <f t="shared" si="98"/>
        <v>0</v>
      </c>
      <c r="AD127" s="20"/>
      <c r="AE127" s="9"/>
      <c r="AF127" s="1">
        <f t="shared" si="99"/>
        <v>0</v>
      </c>
      <c r="AG127" s="20"/>
      <c r="AH127" s="9"/>
      <c r="AI127" s="1">
        <f t="shared" si="100"/>
        <v>0</v>
      </c>
      <c r="AJ127" s="20"/>
      <c r="AK127" s="9"/>
      <c r="AL127" s="1">
        <f t="shared" si="101"/>
        <v>0</v>
      </c>
      <c r="AM127" s="20"/>
      <c r="AN127" s="9"/>
      <c r="AO127" s="1">
        <f t="shared" si="102"/>
        <v>0</v>
      </c>
      <c r="AP127" s="20"/>
      <c r="AQ127" s="9"/>
      <c r="AR127" s="1">
        <f t="shared" si="103"/>
        <v>0</v>
      </c>
      <c r="AT127" s="9"/>
      <c r="AU127" s="1">
        <f t="shared" si="104"/>
        <v>0</v>
      </c>
      <c r="AV127" s="20"/>
      <c r="AW127" s="9"/>
      <c r="AX127" s="1">
        <f t="shared" si="105"/>
        <v>0</v>
      </c>
      <c r="AY127" s="20"/>
      <c r="AZ127" s="10">
        <f t="shared" si="106"/>
        <v>0</v>
      </c>
      <c r="BA127" s="10">
        <f t="shared" si="107"/>
        <v>0</v>
      </c>
    </row>
    <row r="128" spans="1:53" x14ac:dyDescent="0.25">
      <c r="A128" s="1"/>
      <c r="B128" s="3" t="s">
        <v>31</v>
      </c>
      <c r="C128" s="25" t="s">
        <v>32</v>
      </c>
      <c r="D128" s="21"/>
      <c r="E128" s="1">
        <f t="shared" si="90"/>
        <v>0</v>
      </c>
      <c r="F128" s="20"/>
      <c r="G128" s="19"/>
      <c r="H128" s="1">
        <f t="shared" si="91"/>
        <v>0</v>
      </c>
      <c r="I128" s="20"/>
      <c r="J128" s="9"/>
      <c r="K128" s="1">
        <f t="shared" si="92"/>
        <v>0</v>
      </c>
      <c r="L128" s="20"/>
      <c r="M128" s="9"/>
      <c r="N128" s="1">
        <f t="shared" si="93"/>
        <v>0</v>
      </c>
      <c r="O128" s="20"/>
      <c r="P128" s="9"/>
      <c r="Q128" s="1">
        <f t="shared" si="94"/>
        <v>0</v>
      </c>
      <c r="R128" s="20"/>
      <c r="S128" s="9"/>
      <c r="T128" s="1">
        <f t="shared" si="95"/>
        <v>0</v>
      </c>
      <c r="U128" s="20"/>
      <c r="V128" s="9"/>
      <c r="W128" s="1">
        <f t="shared" si="96"/>
        <v>0</v>
      </c>
      <c r="X128" s="20"/>
      <c r="Y128" s="9"/>
      <c r="Z128" s="1">
        <f t="shared" si="97"/>
        <v>0</v>
      </c>
      <c r="AA128" s="20"/>
      <c r="AB128" s="9"/>
      <c r="AC128" s="1">
        <f t="shared" si="98"/>
        <v>0</v>
      </c>
      <c r="AD128" s="20"/>
      <c r="AE128" s="9"/>
      <c r="AF128" s="1">
        <f t="shared" si="99"/>
        <v>0</v>
      </c>
      <c r="AG128" s="20"/>
      <c r="AH128" s="9"/>
      <c r="AI128" s="1">
        <f t="shared" si="100"/>
        <v>0</v>
      </c>
      <c r="AJ128" s="20"/>
      <c r="AK128" s="9"/>
      <c r="AL128" s="1">
        <f t="shared" si="101"/>
        <v>0</v>
      </c>
      <c r="AM128" s="20"/>
      <c r="AN128" s="9"/>
      <c r="AO128" s="1">
        <f t="shared" si="102"/>
        <v>0</v>
      </c>
      <c r="AP128" s="20"/>
      <c r="AQ128" s="9"/>
      <c r="AR128" s="1">
        <f t="shared" si="103"/>
        <v>0</v>
      </c>
      <c r="AT128" s="9"/>
      <c r="AU128" s="1">
        <f t="shared" si="104"/>
        <v>0</v>
      </c>
      <c r="AV128" s="20"/>
      <c r="AW128" s="9"/>
      <c r="AX128" s="1">
        <f t="shared" si="105"/>
        <v>0</v>
      </c>
      <c r="AY128" s="20"/>
      <c r="AZ128" s="10">
        <f t="shared" si="106"/>
        <v>0</v>
      </c>
      <c r="BA128" s="10">
        <f t="shared" si="107"/>
        <v>0</v>
      </c>
    </row>
    <row r="129" spans="1:53" x14ac:dyDescent="0.25">
      <c r="A129" s="1"/>
      <c r="B129" s="3" t="s">
        <v>7</v>
      </c>
      <c r="C129" s="23" t="s">
        <v>28</v>
      </c>
      <c r="D129" s="21"/>
      <c r="E129" s="1">
        <f t="shared" si="90"/>
        <v>0</v>
      </c>
      <c r="F129" s="20"/>
      <c r="G129" s="19">
        <v>0</v>
      </c>
      <c r="H129" s="1">
        <f t="shared" si="91"/>
        <v>1</v>
      </c>
      <c r="I129" s="20"/>
      <c r="J129" s="9"/>
      <c r="K129" s="1">
        <f t="shared" si="92"/>
        <v>0</v>
      </c>
      <c r="L129" s="20"/>
      <c r="M129" s="9"/>
      <c r="N129" s="1">
        <f t="shared" si="93"/>
        <v>0</v>
      </c>
      <c r="O129" s="20"/>
      <c r="P129" s="9"/>
      <c r="Q129" s="1">
        <f t="shared" si="94"/>
        <v>0</v>
      </c>
      <c r="R129" s="20"/>
      <c r="S129" s="9"/>
      <c r="T129" s="1">
        <f t="shared" si="95"/>
        <v>0</v>
      </c>
      <c r="U129" s="20"/>
      <c r="V129" s="9"/>
      <c r="W129" s="1">
        <f t="shared" si="96"/>
        <v>0</v>
      </c>
      <c r="X129" s="20"/>
      <c r="Y129" s="9"/>
      <c r="Z129" s="1">
        <f t="shared" si="97"/>
        <v>0</v>
      </c>
      <c r="AA129" s="20"/>
      <c r="AB129" s="9"/>
      <c r="AC129" s="1">
        <f t="shared" si="98"/>
        <v>0</v>
      </c>
      <c r="AD129" s="20"/>
      <c r="AE129" s="9"/>
      <c r="AF129" s="1">
        <f t="shared" si="99"/>
        <v>0</v>
      </c>
      <c r="AG129" s="20"/>
      <c r="AH129" s="9"/>
      <c r="AI129" s="1">
        <f t="shared" si="100"/>
        <v>0</v>
      </c>
      <c r="AJ129" s="20"/>
      <c r="AK129" s="9"/>
      <c r="AL129" s="1">
        <f t="shared" si="101"/>
        <v>0</v>
      </c>
      <c r="AM129" s="20"/>
      <c r="AN129" s="9"/>
      <c r="AO129" s="1">
        <f t="shared" si="102"/>
        <v>0</v>
      </c>
      <c r="AP129" s="20"/>
      <c r="AQ129" s="9"/>
      <c r="AR129" s="1">
        <f t="shared" si="103"/>
        <v>0</v>
      </c>
      <c r="AT129" s="9"/>
      <c r="AU129" s="1">
        <f t="shared" si="104"/>
        <v>0</v>
      </c>
      <c r="AV129" s="20"/>
      <c r="AW129" s="9"/>
      <c r="AX129" s="1">
        <f t="shared" si="105"/>
        <v>0</v>
      </c>
      <c r="AY129" s="20"/>
      <c r="AZ129" s="10">
        <f t="shared" si="106"/>
        <v>0</v>
      </c>
      <c r="BA129" s="10">
        <f t="shared" si="107"/>
        <v>1</v>
      </c>
    </row>
    <row r="130" spans="1:53" x14ac:dyDescent="0.25">
      <c r="A130" s="1"/>
      <c r="B130" s="3" t="s">
        <v>8</v>
      </c>
      <c r="C130" s="24" t="s">
        <v>12</v>
      </c>
      <c r="D130" s="21"/>
      <c r="E130" s="1">
        <f t="shared" si="90"/>
        <v>0</v>
      </c>
      <c r="F130" s="20"/>
      <c r="G130" s="19">
        <v>0</v>
      </c>
      <c r="H130" s="1">
        <f t="shared" si="91"/>
        <v>1</v>
      </c>
      <c r="I130" s="20"/>
      <c r="J130" s="9">
        <v>0</v>
      </c>
      <c r="K130" s="1">
        <f t="shared" si="92"/>
        <v>1</v>
      </c>
      <c r="L130" s="20"/>
      <c r="M130" s="9"/>
      <c r="N130" s="1">
        <f t="shared" si="93"/>
        <v>0</v>
      </c>
      <c r="O130" s="20"/>
      <c r="P130" s="9"/>
      <c r="Q130" s="1">
        <f t="shared" si="94"/>
        <v>0</v>
      </c>
      <c r="R130" s="20"/>
      <c r="S130" s="9">
        <v>20</v>
      </c>
      <c r="T130" s="1">
        <f t="shared" si="95"/>
        <v>1</v>
      </c>
      <c r="U130" s="20"/>
      <c r="V130" s="9"/>
      <c r="W130" s="1">
        <f t="shared" si="96"/>
        <v>0</v>
      </c>
      <c r="X130" s="20"/>
      <c r="Y130" s="9">
        <v>115</v>
      </c>
      <c r="Z130" s="1">
        <f t="shared" si="97"/>
        <v>1</v>
      </c>
      <c r="AA130" s="20"/>
      <c r="AB130" s="9">
        <v>450</v>
      </c>
      <c r="AC130" s="1">
        <f t="shared" si="98"/>
        <v>1</v>
      </c>
      <c r="AD130" s="20"/>
      <c r="AE130" s="9"/>
      <c r="AF130" s="1">
        <f t="shared" si="99"/>
        <v>0</v>
      </c>
      <c r="AG130" s="20"/>
      <c r="AH130" s="9"/>
      <c r="AI130" s="1">
        <f t="shared" si="100"/>
        <v>0</v>
      </c>
      <c r="AJ130" s="20"/>
      <c r="AK130" s="9"/>
      <c r="AL130" s="1">
        <f t="shared" si="101"/>
        <v>0</v>
      </c>
      <c r="AM130" s="20"/>
      <c r="AN130" s="9"/>
      <c r="AO130" s="1">
        <f t="shared" si="102"/>
        <v>0</v>
      </c>
      <c r="AP130" s="20"/>
      <c r="AQ130" s="9"/>
      <c r="AR130" s="1">
        <f t="shared" si="103"/>
        <v>0</v>
      </c>
      <c r="AT130" s="9"/>
      <c r="AU130" s="1">
        <f t="shared" si="104"/>
        <v>0</v>
      </c>
      <c r="AV130" s="20"/>
      <c r="AW130" s="9"/>
      <c r="AX130" s="1">
        <f t="shared" si="105"/>
        <v>0</v>
      </c>
      <c r="AY130" s="20"/>
      <c r="AZ130" s="10">
        <f t="shared" si="106"/>
        <v>585</v>
      </c>
      <c r="BA130" s="10">
        <f t="shared" si="107"/>
        <v>5</v>
      </c>
    </row>
    <row r="131" spans="1:53" x14ac:dyDescent="0.25">
      <c r="A131" s="16"/>
      <c r="B131" s="1" t="s">
        <v>5</v>
      </c>
      <c r="C131" s="24" t="s">
        <v>13</v>
      </c>
      <c r="D131" s="21">
        <v>0</v>
      </c>
      <c r="E131" s="1">
        <f t="shared" si="90"/>
        <v>1</v>
      </c>
      <c r="F131" s="20"/>
      <c r="G131" s="19">
        <v>0</v>
      </c>
      <c r="H131" s="1">
        <f t="shared" si="91"/>
        <v>1</v>
      </c>
      <c r="I131" s="20"/>
      <c r="J131" s="9">
        <v>0</v>
      </c>
      <c r="K131" s="1">
        <f t="shared" si="92"/>
        <v>1</v>
      </c>
      <c r="L131" s="20"/>
      <c r="M131" s="9">
        <v>0</v>
      </c>
      <c r="N131" s="1">
        <f t="shared" si="93"/>
        <v>1</v>
      </c>
      <c r="O131" s="20"/>
      <c r="P131" s="9">
        <v>6</v>
      </c>
      <c r="Q131" s="1">
        <f t="shared" si="94"/>
        <v>1</v>
      </c>
      <c r="R131" s="20"/>
      <c r="S131" s="9">
        <v>50</v>
      </c>
      <c r="T131" s="1">
        <f t="shared" si="95"/>
        <v>1</v>
      </c>
      <c r="U131" s="20"/>
      <c r="V131" s="9">
        <v>132</v>
      </c>
      <c r="W131" s="1">
        <f t="shared" si="96"/>
        <v>1</v>
      </c>
      <c r="X131" s="20"/>
      <c r="Y131" s="9">
        <v>245</v>
      </c>
      <c r="Z131" s="1">
        <f t="shared" si="97"/>
        <v>1</v>
      </c>
      <c r="AA131" s="20"/>
      <c r="AB131" s="9">
        <v>154</v>
      </c>
      <c r="AC131" s="1">
        <f t="shared" si="98"/>
        <v>1</v>
      </c>
      <c r="AD131" s="20"/>
      <c r="AE131" s="9"/>
      <c r="AF131" s="1">
        <f t="shared" si="99"/>
        <v>0</v>
      </c>
      <c r="AG131" s="20"/>
      <c r="AH131" s="9"/>
      <c r="AI131" s="1">
        <f t="shared" si="100"/>
        <v>0</v>
      </c>
      <c r="AJ131" s="20"/>
      <c r="AK131" s="9"/>
      <c r="AL131" s="1">
        <f t="shared" si="101"/>
        <v>0</v>
      </c>
      <c r="AM131" s="20"/>
      <c r="AN131" s="9"/>
      <c r="AO131" s="1">
        <f t="shared" si="102"/>
        <v>0</v>
      </c>
      <c r="AP131" s="20"/>
      <c r="AQ131" s="9"/>
      <c r="AR131" s="1">
        <f t="shared" si="103"/>
        <v>0</v>
      </c>
      <c r="AT131" s="9"/>
      <c r="AU131" s="1">
        <f t="shared" si="104"/>
        <v>0</v>
      </c>
      <c r="AV131" s="20"/>
      <c r="AW131" s="9"/>
      <c r="AX131" s="1">
        <f t="shared" si="105"/>
        <v>0</v>
      </c>
      <c r="AY131" s="20"/>
      <c r="AZ131" s="10">
        <f t="shared" si="106"/>
        <v>587</v>
      </c>
      <c r="BA131" s="10">
        <f t="shared" si="107"/>
        <v>9</v>
      </c>
    </row>
    <row r="132" spans="1:53" x14ac:dyDescent="0.25">
      <c r="A132" s="17"/>
      <c r="B132" s="1" t="s">
        <v>25</v>
      </c>
      <c r="C132" s="23" t="s">
        <v>24</v>
      </c>
      <c r="D132" s="21"/>
      <c r="E132" s="1">
        <f t="shared" si="90"/>
        <v>0</v>
      </c>
      <c r="F132" s="20"/>
      <c r="G132" s="19"/>
      <c r="H132" s="1">
        <f t="shared" si="91"/>
        <v>0</v>
      </c>
      <c r="I132" s="20"/>
      <c r="J132" s="9"/>
      <c r="K132" s="1">
        <f t="shared" si="92"/>
        <v>0</v>
      </c>
      <c r="L132" s="20"/>
      <c r="M132" s="9"/>
      <c r="N132" s="1">
        <f t="shared" si="93"/>
        <v>0</v>
      </c>
      <c r="O132" s="20"/>
      <c r="P132" s="9"/>
      <c r="Q132" s="1">
        <f t="shared" si="94"/>
        <v>0</v>
      </c>
      <c r="R132" s="20"/>
      <c r="S132" s="9"/>
      <c r="T132" s="1">
        <f t="shared" si="95"/>
        <v>0</v>
      </c>
      <c r="U132" s="20"/>
      <c r="V132" s="9"/>
      <c r="W132" s="1">
        <f t="shared" si="96"/>
        <v>0</v>
      </c>
      <c r="X132" s="20"/>
      <c r="Y132" s="9"/>
      <c r="Z132" s="1">
        <f t="shared" si="97"/>
        <v>0</v>
      </c>
      <c r="AA132" s="20"/>
      <c r="AB132" s="9"/>
      <c r="AC132" s="1">
        <f t="shared" si="98"/>
        <v>0</v>
      </c>
      <c r="AD132" s="20"/>
      <c r="AE132" s="9"/>
      <c r="AF132" s="1">
        <f t="shared" si="99"/>
        <v>0</v>
      </c>
      <c r="AG132" s="20"/>
      <c r="AH132" s="9"/>
      <c r="AI132" s="1">
        <f t="shared" si="100"/>
        <v>0</v>
      </c>
      <c r="AJ132" s="20"/>
      <c r="AK132" s="9"/>
      <c r="AL132" s="1">
        <f t="shared" si="101"/>
        <v>0</v>
      </c>
      <c r="AM132" s="20"/>
      <c r="AN132" s="9"/>
      <c r="AO132" s="1">
        <f t="shared" si="102"/>
        <v>0</v>
      </c>
      <c r="AP132" s="20"/>
      <c r="AQ132" s="9"/>
      <c r="AR132" s="1">
        <f t="shared" si="103"/>
        <v>0</v>
      </c>
      <c r="AT132" s="9"/>
      <c r="AU132" s="1">
        <f t="shared" si="104"/>
        <v>0</v>
      </c>
      <c r="AV132" s="20"/>
      <c r="AW132" s="9"/>
      <c r="AX132" s="1">
        <f t="shared" si="105"/>
        <v>0</v>
      </c>
      <c r="AY132" s="20"/>
      <c r="AZ132" s="10">
        <f t="shared" si="106"/>
        <v>0</v>
      </c>
      <c r="BA132" s="10">
        <f t="shared" si="107"/>
        <v>0</v>
      </c>
    </row>
    <row r="133" spans="1:53" x14ac:dyDescent="0.25">
      <c r="A133" s="1"/>
      <c r="B133" s="1" t="s">
        <v>30</v>
      </c>
      <c r="C133" s="24" t="s">
        <v>23</v>
      </c>
      <c r="D133" s="21"/>
      <c r="E133" s="1">
        <f t="shared" si="90"/>
        <v>0</v>
      </c>
      <c r="F133" s="20"/>
      <c r="G133" s="19"/>
      <c r="H133" s="1">
        <f t="shared" si="91"/>
        <v>0</v>
      </c>
      <c r="I133" s="20"/>
      <c r="J133" s="9"/>
      <c r="K133" s="1">
        <f t="shared" si="92"/>
        <v>0</v>
      </c>
      <c r="L133" s="20"/>
      <c r="M133" s="9"/>
      <c r="N133" s="1">
        <f t="shared" si="93"/>
        <v>0</v>
      </c>
      <c r="O133" s="20"/>
      <c r="P133" s="9"/>
      <c r="Q133" s="1">
        <f t="shared" si="94"/>
        <v>0</v>
      </c>
      <c r="R133" s="20"/>
      <c r="S133" s="9"/>
      <c r="T133" s="1">
        <f t="shared" si="95"/>
        <v>0</v>
      </c>
      <c r="U133" s="20"/>
      <c r="V133" s="9"/>
      <c r="W133" s="1">
        <f t="shared" si="96"/>
        <v>0</v>
      </c>
      <c r="X133" s="20"/>
      <c r="Y133" s="9"/>
      <c r="Z133" s="1">
        <f t="shared" si="97"/>
        <v>0</v>
      </c>
      <c r="AA133" s="20"/>
      <c r="AB133" s="9"/>
      <c r="AC133" s="1">
        <f t="shared" si="98"/>
        <v>0</v>
      </c>
      <c r="AD133" s="20"/>
      <c r="AE133" s="9"/>
      <c r="AF133" s="1">
        <f t="shared" si="99"/>
        <v>0</v>
      </c>
      <c r="AG133" s="20"/>
      <c r="AH133" s="9"/>
      <c r="AI133" s="1">
        <f t="shared" si="100"/>
        <v>0</v>
      </c>
      <c r="AJ133" s="20"/>
      <c r="AK133" s="9"/>
      <c r="AL133" s="1">
        <f t="shared" si="101"/>
        <v>0</v>
      </c>
      <c r="AM133" s="20"/>
      <c r="AN133" s="9"/>
      <c r="AO133" s="1">
        <f t="shared" si="102"/>
        <v>0</v>
      </c>
      <c r="AP133" s="20"/>
      <c r="AQ133" s="9"/>
      <c r="AR133" s="1">
        <f t="shared" si="103"/>
        <v>0</v>
      </c>
      <c r="AT133" s="9"/>
      <c r="AU133" s="1">
        <f t="shared" si="104"/>
        <v>0</v>
      </c>
      <c r="AV133" s="20"/>
      <c r="AW133" s="9"/>
      <c r="AX133" s="1">
        <f t="shared" si="105"/>
        <v>0</v>
      </c>
      <c r="AY133" s="20"/>
      <c r="AZ133" s="10">
        <f t="shared" si="106"/>
        <v>0</v>
      </c>
      <c r="BA133" s="10">
        <f t="shared" si="107"/>
        <v>0</v>
      </c>
    </row>
    <row r="134" spans="1:53" x14ac:dyDescent="0.25">
      <c r="A134" s="1"/>
      <c r="B134" s="1" t="s">
        <v>35</v>
      </c>
      <c r="C134" s="27" t="s">
        <v>37</v>
      </c>
      <c r="D134" s="28"/>
      <c r="E134" s="1">
        <f t="shared" si="90"/>
        <v>0</v>
      </c>
      <c r="F134" s="20"/>
      <c r="G134" s="19"/>
      <c r="H134" s="1">
        <f t="shared" si="91"/>
        <v>0</v>
      </c>
      <c r="I134" s="20"/>
      <c r="J134" s="9"/>
      <c r="K134" s="1">
        <f t="shared" si="92"/>
        <v>0</v>
      </c>
      <c r="L134" s="20"/>
      <c r="M134" s="9"/>
      <c r="N134" s="1">
        <f t="shared" si="93"/>
        <v>0</v>
      </c>
      <c r="O134" s="20"/>
      <c r="P134" s="9"/>
      <c r="Q134" s="1">
        <f t="shared" si="94"/>
        <v>0</v>
      </c>
      <c r="R134" s="20"/>
      <c r="S134" s="9"/>
      <c r="T134" s="1">
        <f t="shared" si="95"/>
        <v>0</v>
      </c>
      <c r="U134" s="20"/>
      <c r="V134" s="9"/>
      <c r="W134" s="1">
        <f t="shared" si="96"/>
        <v>0</v>
      </c>
      <c r="X134" s="20"/>
      <c r="Y134" s="9"/>
      <c r="Z134" s="1">
        <f t="shared" si="97"/>
        <v>0</v>
      </c>
      <c r="AA134" s="20"/>
      <c r="AB134" s="9"/>
      <c r="AC134" s="1">
        <f t="shared" si="98"/>
        <v>0</v>
      </c>
      <c r="AD134" s="20"/>
      <c r="AE134" s="9"/>
      <c r="AF134" s="1">
        <f t="shared" si="99"/>
        <v>0</v>
      </c>
      <c r="AG134" s="20"/>
      <c r="AH134" s="9"/>
      <c r="AI134" s="1">
        <f t="shared" si="100"/>
        <v>0</v>
      </c>
      <c r="AJ134" s="20"/>
      <c r="AK134" s="9"/>
      <c r="AL134" s="1">
        <f t="shared" si="101"/>
        <v>0</v>
      </c>
      <c r="AM134" s="20"/>
      <c r="AN134" s="9"/>
      <c r="AO134" s="1">
        <f t="shared" si="102"/>
        <v>0</v>
      </c>
      <c r="AP134" s="20"/>
      <c r="AQ134" s="9"/>
      <c r="AR134" s="1">
        <f t="shared" si="103"/>
        <v>0</v>
      </c>
      <c r="AT134" s="9"/>
      <c r="AU134" s="1">
        <f t="shared" si="104"/>
        <v>0</v>
      </c>
      <c r="AV134" s="20"/>
      <c r="AW134" s="9"/>
      <c r="AX134" s="1">
        <f t="shared" si="105"/>
        <v>0</v>
      </c>
      <c r="AY134" s="20"/>
      <c r="AZ134" s="10">
        <f t="shared" si="106"/>
        <v>0</v>
      </c>
      <c r="BA134" s="10">
        <f t="shared" si="107"/>
        <v>0</v>
      </c>
    </row>
    <row r="135" spans="1:53" x14ac:dyDescent="0.25">
      <c r="A135" s="1"/>
      <c r="B135" s="1" t="s">
        <v>36</v>
      </c>
      <c r="C135" s="23" t="s">
        <v>36</v>
      </c>
      <c r="D135" s="21"/>
      <c r="E135" s="1">
        <f t="shared" si="90"/>
        <v>0</v>
      </c>
      <c r="F135" s="20"/>
      <c r="G135" s="19"/>
      <c r="H135" s="1">
        <f t="shared" si="91"/>
        <v>0</v>
      </c>
      <c r="I135" s="20"/>
      <c r="J135" s="9"/>
      <c r="K135" s="1">
        <f t="shared" si="92"/>
        <v>0</v>
      </c>
      <c r="L135" s="20"/>
      <c r="M135" s="9"/>
      <c r="N135" s="1">
        <f t="shared" si="93"/>
        <v>0</v>
      </c>
      <c r="O135" s="20"/>
      <c r="P135" s="9"/>
      <c r="Q135" s="1">
        <f t="shared" si="94"/>
        <v>0</v>
      </c>
      <c r="R135" s="20"/>
      <c r="S135" s="9"/>
      <c r="T135" s="1">
        <f t="shared" si="95"/>
        <v>0</v>
      </c>
      <c r="U135" s="20"/>
      <c r="V135" s="9"/>
      <c r="W135" s="1">
        <f t="shared" si="96"/>
        <v>0</v>
      </c>
      <c r="X135" s="20"/>
      <c r="Y135" s="9"/>
      <c r="Z135" s="1">
        <f t="shared" si="97"/>
        <v>0</v>
      </c>
      <c r="AA135" s="20"/>
      <c r="AB135" s="9">
        <v>240</v>
      </c>
      <c r="AC135" s="1">
        <f t="shared" si="98"/>
        <v>1</v>
      </c>
      <c r="AD135" s="20"/>
      <c r="AE135" s="9"/>
      <c r="AF135" s="1">
        <f t="shared" si="99"/>
        <v>0</v>
      </c>
      <c r="AG135" s="20"/>
      <c r="AH135" s="9"/>
      <c r="AI135" s="1">
        <f t="shared" si="100"/>
        <v>0</v>
      </c>
      <c r="AJ135" s="20"/>
      <c r="AK135" s="9"/>
      <c r="AL135" s="1">
        <f t="shared" si="101"/>
        <v>0</v>
      </c>
      <c r="AM135" s="20"/>
      <c r="AN135" s="9"/>
      <c r="AO135" s="1">
        <f t="shared" si="102"/>
        <v>0</v>
      </c>
      <c r="AP135" s="20"/>
      <c r="AQ135" s="9"/>
      <c r="AR135" s="1">
        <f t="shared" si="103"/>
        <v>0</v>
      </c>
      <c r="AT135" s="9"/>
      <c r="AU135" s="1">
        <f t="shared" si="104"/>
        <v>0</v>
      </c>
      <c r="AV135" s="20"/>
      <c r="AW135" s="9"/>
      <c r="AX135" s="1">
        <f t="shared" si="105"/>
        <v>0</v>
      </c>
      <c r="AY135" s="20"/>
      <c r="AZ135" s="10">
        <f t="shared" si="106"/>
        <v>240</v>
      </c>
      <c r="BA135" s="10">
        <f t="shared" si="107"/>
        <v>1</v>
      </c>
    </row>
    <row r="136" spans="1:53" ht="15.75" thickBot="1" x14ac:dyDescent="0.3">
      <c r="A136" s="1"/>
      <c r="B136" s="1"/>
      <c r="C136" s="23"/>
      <c r="D136" s="21" t="s">
        <v>76</v>
      </c>
      <c r="E136" s="1">
        <f t="shared" si="90"/>
        <v>0</v>
      </c>
      <c r="F136" s="20"/>
      <c r="G136" s="19"/>
      <c r="H136" s="1">
        <f t="shared" si="91"/>
        <v>0</v>
      </c>
      <c r="I136" s="20"/>
      <c r="J136" s="9"/>
      <c r="K136" s="1">
        <f t="shared" si="92"/>
        <v>0</v>
      </c>
      <c r="L136" s="20"/>
      <c r="M136" s="9"/>
      <c r="N136" s="1">
        <f t="shared" si="93"/>
        <v>0</v>
      </c>
      <c r="O136" s="20"/>
      <c r="P136" s="9">
        <v>65</v>
      </c>
      <c r="Q136" s="1">
        <f t="shared" si="94"/>
        <v>1</v>
      </c>
      <c r="R136" s="20"/>
      <c r="S136" s="9" t="s">
        <v>83</v>
      </c>
      <c r="T136" s="1">
        <f t="shared" si="95"/>
        <v>0</v>
      </c>
      <c r="U136" s="20"/>
      <c r="V136" s="9"/>
      <c r="W136" s="1">
        <f t="shared" si="96"/>
        <v>0</v>
      </c>
      <c r="X136" s="20"/>
      <c r="Y136" s="9"/>
      <c r="Z136" s="1">
        <f t="shared" si="97"/>
        <v>0</v>
      </c>
      <c r="AA136" s="20"/>
      <c r="AB136" s="9"/>
      <c r="AC136" s="1">
        <f t="shared" si="98"/>
        <v>0</v>
      </c>
      <c r="AD136" s="20"/>
      <c r="AE136" s="9"/>
      <c r="AF136" s="1">
        <f t="shared" si="99"/>
        <v>0</v>
      </c>
      <c r="AG136" s="20"/>
      <c r="AH136" s="9"/>
      <c r="AI136" s="1">
        <f t="shared" si="100"/>
        <v>0</v>
      </c>
      <c r="AJ136" s="20"/>
      <c r="AK136" s="9"/>
      <c r="AL136" s="1">
        <f t="shared" si="101"/>
        <v>0</v>
      </c>
      <c r="AM136" s="20"/>
      <c r="AN136" s="9"/>
      <c r="AO136" s="1">
        <f t="shared" si="102"/>
        <v>0</v>
      </c>
      <c r="AP136" s="20"/>
      <c r="AQ136" s="9"/>
      <c r="AR136" s="1">
        <f t="shared" si="103"/>
        <v>0</v>
      </c>
      <c r="AT136" s="9"/>
      <c r="AU136" s="1">
        <f t="shared" si="104"/>
        <v>0</v>
      </c>
      <c r="AV136" s="20"/>
      <c r="AW136" s="9"/>
      <c r="AX136" s="1">
        <f t="shared" si="105"/>
        <v>0</v>
      </c>
      <c r="AY136" s="20"/>
      <c r="AZ136" s="10">
        <f t="shared" si="106"/>
        <v>65</v>
      </c>
      <c r="BA136" s="10">
        <f t="shared" si="107"/>
        <v>1</v>
      </c>
    </row>
    <row r="137" spans="1:53" ht="16.5" thickTop="1" thickBot="1" x14ac:dyDescent="0.3">
      <c r="A137" s="1"/>
      <c r="B137" s="1"/>
      <c r="C137" s="2"/>
      <c r="D137" s="1">
        <f>SUM(D120:D136)</f>
        <v>0</v>
      </c>
      <c r="E137" s="11">
        <f>SUM(E120:E136)</f>
        <v>1</v>
      </c>
      <c r="G137" s="1">
        <f>SUM(G120:G136)</f>
        <v>0</v>
      </c>
      <c r="H137" s="11">
        <f>SUM(H120:H136)</f>
        <v>4</v>
      </c>
      <c r="J137" s="1">
        <f>SUM(J120:J136)</f>
        <v>0</v>
      </c>
      <c r="K137" s="11">
        <f>SUM(K120:K136)</f>
        <v>4</v>
      </c>
      <c r="M137" s="1" t="s">
        <v>78</v>
      </c>
      <c r="N137" s="11">
        <f>SUM(N120:N136)</f>
        <v>2</v>
      </c>
      <c r="P137" s="1">
        <f>SUM(P120:P136)</f>
        <v>73</v>
      </c>
      <c r="Q137" s="11">
        <f>SUM(Q120:Q136)</f>
        <v>4</v>
      </c>
      <c r="S137" s="1">
        <f>SUM(S120:S136)</f>
        <v>160</v>
      </c>
      <c r="T137" s="11">
        <f>SUM(T120:T136)</f>
        <v>4</v>
      </c>
      <c r="V137" s="1">
        <f>SUM(V120:V136)</f>
        <v>367</v>
      </c>
      <c r="W137" s="11">
        <f>SUM(W120:W136)</f>
        <v>3</v>
      </c>
      <c r="Y137" s="1">
        <f>SUM(Y120:Y136)</f>
        <v>965</v>
      </c>
      <c r="Z137" s="11">
        <f>SUM(Z120:Z136)</f>
        <v>6</v>
      </c>
      <c r="AB137" s="1">
        <f>SUM(AB120:AB136)</f>
        <v>1324</v>
      </c>
      <c r="AC137" s="11">
        <f>SUM(AC120:AC136)</f>
        <v>5</v>
      </c>
      <c r="AE137" s="1">
        <f>SUM(AE120:AE136)</f>
        <v>0</v>
      </c>
      <c r="AF137" s="11">
        <f>SUM(AF120:AF136)</f>
        <v>0</v>
      </c>
      <c r="AH137" s="1">
        <f>SUM(AH120:AH136)</f>
        <v>0</v>
      </c>
      <c r="AI137" s="11">
        <f>SUM(AI120:AI136)</f>
        <v>0</v>
      </c>
      <c r="AK137" s="1">
        <f>SUM(AK120:AK136)</f>
        <v>0</v>
      </c>
      <c r="AL137" s="11">
        <f>SUM(AL120:AL136)</f>
        <v>0</v>
      </c>
      <c r="AN137" s="1">
        <f>SUM(AN120:AN136)</f>
        <v>0</v>
      </c>
      <c r="AO137" s="11">
        <f>SUM(AO120:AO136)</f>
        <v>0</v>
      </c>
      <c r="AQ137" s="1">
        <f>SUM(AQ120:AQ136)</f>
        <v>0</v>
      </c>
      <c r="AR137" s="11">
        <f>SUM(AR120:AR136)</f>
        <v>0</v>
      </c>
      <c r="AT137" s="1">
        <f>SUM(AT120:AT136)</f>
        <v>0</v>
      </c>
      <c r="AU137" s="11">
        <f>SUM(AU120:AU136)</f>
        <v>0</v>
      </c>
      <c r="AW137" s="1">
        <f>SUM(AW120:AW136)</f>
        <v>0</v>
      </c>
      <c r="AX137" s="11">
        <f>SUM(AX120:AX136)</f>
        <v>0</v>
      </c>
      <c r="AZ137" s="12">
        <f>SUM(AZ120:AZ136)</f>
        <v>2893</v>
      </c>
      <c r="BA137" s="14">
        <f>AVERAGE(BA120:BA136)</f>
        <v>1.9411764705882353</v>
      </c>
    </row>
    <row r="138" spans="1:53" ht="15.75" thickTop="1" x14ac:dyDescent="0.25"/>
    <row r="139" spans="1:53" ht="22.5" x14ac:dyDescent="0.3">
      <c r="A139" s="1"/>
      <c r="B139" s="4" t="s">
        <v>1</v>
      </c>
      <c r="C139" s="2"/>
      <c r="D139" s="3"/>
      <c r="E139" s="3"/>
      <c r="G139" s="1"/>
      <c r="H139" s="1"/>
      <c r="J139" s="1"/>
      <c r="K139" s="1"/>
      <c r="M139" s="1"/>
      <c r="N139" s="1"/>
      <c r="P139" s="1"/>
      <c r="Q139" s="1"/>
      <c r="S139" s="1"/>
      <c r="T139" s="1"/>
      <c r="V139" s="1"/>
      <c r="W139" s="1"/>
      <c r="Y139" s="1"/>
      <c r="Z139" s="1"/>
      <c r="AB139" s="1"/>
      <c r="AC139" s="1"/>
      <c r="AE139" s="1"/>
      <c r="AF139" s="1"/>
      <c r="AH139" s="1"/>
      <c r="AI139" s="1"/>
      <c r="AK139" s="1"/>
      <c r="AL139" s="1"/>
      <c r="AN139" s="1"/>
      <c r="AO139" s="1"/>
      <c r="AQ139" s="1"/>
      <c r="AR139" s="1"/>
      <c r="AT139" s="1"/>
      <c r="AU139" s="1"/>
      <c r="AW139" s="1"/>
      <c r="AX139" s="1"/>
      <c r="AY139" s="1"/>
      <c r="AZ139" s="1"/>
    </row>
    <row r="140" spans="1:53" x14ac:dyDescent="0.25">
      <c r="A140" s="1"/>
      <c r="B140" s="1"/>
      <c r="C140" s="2"/>
      <c r="D140" s="26" t="s">
        <v>38</v>
      </c>
      <c r="E140" s="15"/>
      <c r="G140" s="136" t="s">
        <v>39</v>
      </c>
      <c r="H140" s="136"/>
      <c r="J140" s="136" t="s">
        <v>41</v>
      </c>
      <c r="K140" s="136"/>
      <c r="M140" s="136" t="s">
        <v>40</v>
      </c>
      <c r="N140" s="136"/>
      <c r="P140" s="136" t="s">
        <v>42</v>
      </c>
      <c r="Q140" s="136"/>
      <c r="S140" s="136" t="s">
        <v>43</v>
      </c>
      <c r="T140" s="136"/>
      <c r="V140" s="136" t="s">
        <v>44</v>
      </c>
      <c r="W140" s="136"/>
      <c r="Y140" s="136" t="s">
        <v>45</v>
      </c>
      <c r="Z140" s="136"/>
      <c r="AB140" s="136" t="s">
        <v>46</v>
      </c>
      <c r="AC140" s="136"/>
      <c r="AE140" s="136" t="s">
        <v>47</v>
      </c>
      <c r="AF140" s="136"/>
      <c r="AH140" s="136" t="s">
        <v>48</v>
      </c>
      <c r="AI140" s="136"/>
      <c r="AK140" s="136" t="s">
        <v>46</v>
      </c>
      <c r="AL140" s="136"/>
      <c r="AN140" s="136" t="s">
        <v>47</v>
      </c>
      <c r="AO140" s="136"/>
      <c r="AQ140" s="136" t="s">
        <v>48</v>
      </c>
      <c r="AR140" s="136"/>
      <c r="AT140" s="26" t="s">
        <v>49</v>
      </c>
      <c r="AU140" s="26"/>
      <c r="AW140" s="26" t="s">
        <v>50</v>
      </c>
      <c r="AX140" s="26"/>
      <c r="AY140" s="1"/>
      <c r="AZ140" s="1"/>
    </row>
    <row r="141" spans="1:53" ht="18" thickBot="1" x14ac:dyDescent="0.35">
      <c r="A141" s="1"/>
      <c r="B141" s="5" t="s">
        <v>2</v>
      </c>
      <c r="C141" s="6" t="s">
        <v>3</v>
      </c>
      <c r="D141" s="7" t="s">
        <v>9</v>
      </c>
      <c r="E141" s="7" t="s">
        <v>4</v>
      </c>
      <c r="G141" s="7" t="s">
        <v>9</v>
      </c>
      <c r="H141" s="8" t="s">
        <v>4</v>
      </c>
      <c r="J141" s="7" t="s">
        <v>9</v>
      </c>
      <c r="K141" s="8" t="s">
        <v>4</v>
      </c>
      <c r="M141" s="7" t="s">
        <v>9</v>
      </c>
      <c r="N141" s="8" t="s">
        <v>4</v>
      </c>
      <c r="P141" s="7" t="s">
        <v>9</v>
      </c>
      <c r="Q141" s="8" t="s">
        <v>4</v>
      </c>
      <c r="S141" s="7" t="s">
        <v>9</v>
      </c>
      <c r="T141" s="8" t="s">
        <v>4</v>
      </c>
      <c r="V141" s="7" t="s">
        <v>9</v>
      </c>
      <c r="W141" s="8" t="s">
        <v>4</v>
      </c>
      <c r="Y141" s="7" t="s">
        <v>9</v>
      </c>
      <c r="Z141" s="8" t="s">
        <v>4</v>
      </c>
      <c r="AB141" s="7" t="s">
        <v>9</v>
      </c>
      <c r="AC141" s="8" t="s">
        <v>4</v>
      </c>
      <c r="AE141" s="7" t="s">
        <v>9</v>
      </c>
      <c r="AF141" s="8" t="s">
        <v>4</v>
      </c>
      <c r="AH141" s="7" t="s">
        <v>9</v>
      </c>
      <c r="AI141" s="8" t="s">
        <v>4</v>
      </c>
      <c r="AK141" s="7" t="s">
        <v>9</v>
      </c>
      <c r="AL141" s="8" t="s">
        <v>4</v>
      </c>
      <c r="AN141" s="7" t="s">
        <v>9</v>
      </c>
      <c r="AO141" s="8" t="s">
        <v>4</v>
      </c>
      <c r="AQ141" s="7" t="s">
        <v>9</v>
      </c>
      <c r="AR141" s="8" t="s">
        <v>4</v>
      </c>
      <c r="AT141" s="7" t="s">
        <v>9</v>
      </c>
      <c r="AU141" s="8" t="s">
        <v>4</v>
      </c>
      <c r="AW141" s="7" t="s">
        <v>9</v>
      </c>
      <c r="AX141" s="8" t="s">
        <v>4</v>
      </c>
      <c r="AZ141" s="8" t="s">
        <v>10</v>
      </c>
      <c r="BA141" s="5" t="s">
        <v>11</v>
      </c>
    </row>
    <row r="142" spans="1:53" ht="16.5" thickTop="1" thickBot="1" x14ac:dyDescent="0.3">
      <c r="A142" s="13" t="s">
        <v>57</v>
      </c>
      <c r="B142" s="1"/>
      <c r="C142" s="22"/>
      <c r="D142" s="3"/>
      <c r="E142" s="3"/>
      <c r="F142" s="20"/>
      <c r="G142" s="1"/>
      <c r="H142" s="1"/>
      <c r="I142" s="20"/>
      <c r="J142" s="1"/>
      <c r="K142" s="1"/>
      <c r="L142" s="20"/>
      <c r="M142" s="1"/>
      <c r="N142" s="1"/>
      <c r="O142" s="20"/>
      <c r="P142" s="1"/>
      <c r="Q142" s="1"/>
      <c r="R142" s="20"/>
      <c r="S142" s="1"/>
      <c r="T142" s="1"/>
      <c r="U142" s="20"/>
      <c r="V142" s="1"/>
      <c r="W142" s="1"/>
      <c r="X142" s="20"/>
      <c r="Y142" s="1"/>
      <c r="Z142" s="1"/>
      <c r="AA142" s="20"/>
      <c r="AB142" s="1"/>
      <c r="AC142" s="1"/>
      <c r="AD142" s="20"/>
      <c r="AE142" s="1"/>
      <c r="AF142" s="1"/>
      <c r="AG142" s="20"/>
      <c r="AH142" s="1"/>
      <c r="AI142" s="1"/>
      <c r="AJ142" s="20"/>
      <c r="AK142" s="1"/>
      <c r="AL142" s="1"/>
      <c r="AM142" s="20"/>
      <c r="AN142" s="1"/>
      <c r="AO142" s="1"/>
      <c r="AP142" s="20"/>
      <c r="AQ142" s="1"/>
      <c r="AR142" s="1"/>
      <c r="AT142" s="1"/>
      <c r="AU142" s="1"/>
      <c r="AV142" s="20"/>
      <c r="AW142" s="1"/>
      <c r="AX142" s="1"/>
      <c r="AY142" s="20"/>
      <c r="AZ142" s="1"/>
      <c r="BA142" s="1"/>
    </row>
    <row r="143" spans="1:53" x14ac:dyDescent="0.25">
      <c r="A143" s="1"/>
      <c r="B143" s="1" t="s">
        <v>26</v>
      </c>
      <c r="C143" s="23" t="s">
        <v>27</v>
      </c>
      <c r="D143" s="21"/>
      <c r="E143" s="1">
        <f t="shared" ref="E143:E159" si="108">COUNT(D143)</f>
        <v>0</v>
      </c>
      <c r="F143" s="20"/>
      <c r="G143" s="19"/>
      <c r="H143" s="1">
        <f t="shared" ref="H143:H159" si="109">COUNT(G143)</f>
        <v>0</v>
      </c>
      <c r="I143" s="20"/>
      <c r="J143" s="9">
        <v>1</v>
      </c>
      <c r="K143" s="1">
        <f t="shared" ref="K143:K159" si="110">COUNT(J143)</f>
        <v>1</v>
      </c>
      <c r="L143" s="20"/>
      <c r="M143" s="9">
        <v>0</v>
      </c>
      <c r="N143" s="1">
        <f t="shared" ref="N143:N159" si="111">COUNT(M143)</f>
        <v>1</v>
      </c>
      <c r="O143" s="20"/>
      <c r="P143" s="9"/>
      <c r="Q143" s="1">
        <f t="shared" ref="Q143:Q159" si="112">COUNT(P143)</f>
        <v>0</v>
      </c>
      <c r="R143" s="20"/>
      <c r="S143" s="9"/>
      <c r="T143" s="1">
        <f t="shared" ref="T143:T159" si="113">COUNT(S143)</f>
        <v>0</v>
      </c>
      <c r="U143" s="20"/>
      <c r="V143" s="9">
        <v>6</v>
      </c>
      <c r="W143" s="1">
        <f t="shared" ref="W143:W159" si="114">COUNT(V143)</f>
        <v>1</v>
      </c>
      <c r="X143" s="20"/>
      <c r="Y143" s="9">
        <v>45</v>
      </c>
      <c r="Z143" s="1">
        <f t="shared" ref="Z143:Z159" si="115">COUNT(Y143)</f>
        <v>1</v>
      </c>
      <c r="AA143" s="20"/>
      <c r="AB143" s="9">
        <v>50</v>
      </c>
      <c r="AC143" s="1">
        <f t="shared" ref="AC143:AC159" si="116">COUNT(AB143)</f>
        <v>1</v>
      </c>
      <c r="AD143" s="20"/>
      <c r="AE143" s="9"/>
      <c r="AF143" s="1">
        <f t="shared" ref="AF143:AF159" si="117">COUNT(AE143)</f>
        <v>0</v>
      </c>
      <c r="AG143" s="20"/>
      <c r="AH143" s="9"/>
      <c r="AI143" s="1">
        <f t="shared" ref="AI143:AI159" si="118">COUNT(AH143)</f>
        <v>0</v>
      </c>
      <c r="AJ143" s="20"/>
      <c r="AK143" s="9"/>
      <c r="AL143" s="1">
        <f t="shared" ref="AL143:AL159" si="119">COUNT(AK143)</f>
        <v>0</v>
      </c>
      <c r="AM143" s="20"/>
      <c r="AN143" s="9"/>
      <c r="AO143" s="1">
        <f t="shared" ref="AO143:AO159" si="120">COUNT(AN143)</f>
        <v>0</v>
      </c>
      <c r="AP143" s="20"/>
      <c r="AQ143" s="9"/>
      <c r="AR143" s="1">
        <f t="shared" ref="AR143:AR159" si="121">COUNT(AQ143)</f>
        <v>0</v>
      </c>
      <c r="AT143" s="9"/>
      <c r="AU143" s="1">
        <f t="shared" ref="AU143:AU159" si="122">COUNT(AT143)</f>
        <v>0</v>
      </c>
      <c r="AV143" s="20"/>
      <c r="AW143" s="9"/>
      <c r="AX143" s="1">
        <f t="shared" ref="AX143:AX159" si="123">COUNT(AW143)</f>
        <v>0</v>
      </c>
      <c r="AY143" s="20"/>
      <c r="AZ143" s="10">
        <f t="shared" ref="AZ143:AZ159" si="124">SUM(AW143,AT143,AH143,AE143,AB143,Y143,V143,S143,P143,M143,J143,G143,D143)</f>
        <v>102</v>
      </c>
      <c r="BA143" s="10">
        <f t="shared" ref="BA143:BA159" si="125">SUM(AX143,AU143,AI143,AF143,AC143,Z143,W143,T143,Q143,N143,K143,H143,E143)</f>
        <v>5</v>
      </c>
    </row>
    <row r="144" spans="1:53" x14ac:dyDescent="0.25">
      <c r="A144" s="1"/>
      <c r="B144" s="18" t="s">
        <v>15</v>
      </c>
      <c r="C144" s="24" t="s">
        <v>22</v>
      </c>
      <c r="D144" s="21"/>
      <c r="E144" s="1">
        <f t="shared" si="108"/>
        <v>0</v>
      </c>
      <c r="F144" s="20"/>
      <c r="G144" s="19"/>
      <c r="H144" s="1">
        <f t="shared" si="109"/>
        <v>0</v>
      </c>
      <c r="I144" s="20"/>
      <c r="J144" s="9"/>
      <c r="K144" s="1">
        <f t="shared" si="110"/>
        <v>0</v>
      </c>
      <c r="L144" s="20"/>
      <c r="M144" s="9"/>
      <c r="N144" s="1">
        <f t="shared" si="111"/>
        <v>0</v>
      </c>
      <c r="O144" s="20"/>
      <c r="P144" s="9"/>
      <c r="Q144" s="1">
        <f t="shared" si="112"/>
        <v>0</v>
      </c>
      <c r="R144" s="20"/>
      <c r="S144" s="9"/>
      <c r="T144" s="1">
        <f t="shared" si="113"/>
        <v>0</v>
      </c>
      <c r="U144" s="20"/>
      <c r="V144" s="9"/>
      <c r="W144" s="1">
        <f t="shared" si="114"/>
        <v>0</v>
      </c>
      <c r="X144" s="20"/>
      <c r="Y144" s="9"/>
      <c r="Z144" s="1">
        <f t="shared" si="115"/>
        <v>0</v>
      </c>
      <c r="AA144" s="20"/>
      <c r="AB144" s="9"/>
      <c r="AC144" s="1">
        <f t="shared" si="116"/>
        <v>0</v>
      </c>
      <c r="AD144" s="20"/>
      <c r="AE144" s="9"/>
      <c r="AF144" s="1">
        <f t="shared" si="117"/>
        <v>0</v>
      </c>
      <c r="AG144" s="20"/>
      <c r="AH144" s="9"/>
      <c r="AI144" s="1">
        <f t="shared" si="118"/>
        <v>0</v>
      </c>
      <c r="AJ144" s="20"/>
      <c r="AK144" s="9"/>
      <c r="AL144" s="1">
        <f t="shared" si="119"/>
        <v>0</v>
      </c>
      <c r="AM144" s="20"/>
      <c r="AN144" s="9"/>
      <c r="AO144" s="1">
        <f t="shared" si="120"/>
        <v>0</v>
      </c>
      <c r="AP144" s="20"/>
      <c r="AQ144" s="9"/>
      <c r="AR144" s="1">
        <f t="shared" si="121"/>
        <v>0</v>
      </c>
      <c r="AT144" s="9"/>
      <c r="AU144" s="1">
        <f t="shared" si="122"/>
        <v>0</v>
      </c>
      <c r="AV144" s="20"/>
      <c r="AW144" s="9"/>
      <c r="AX144" s="1">
        <f t="shared" si="123"/>
        <v>0</v>
      </c>
      <c r="AY144" s="20"/>
      <c r="AZ144" s="10">
        <f t="shared" si="124"/>
        <v>0</v>
      </c>
      <c r="BA144" s="10">
        <f t="shared" si="125"/>
        <v>0</v>
      </c>
    </row>
    <row r="145" spans="1:53" x14ac:dyDescent="0.25">
      <c r="A145" s="1"/>
      <c r="B145" s="3" t="s">
        <v>17</v>
      </c>
      <c r="C145" s="23" t="s">
        <v>18</v>
      </c>
      <c r="D145" s="21"/>
      <c r="E145" s="1">
        <f t="shared" si="108"/>
        <v>0</v>
      </c>
      <c r="F145" s="20"/>
      <c r="G145" s="19"/>
      <c r="H145" s="1">
        <f t="shared" si="109"/>
        <v>0</v>
      </c>
      <c r="I145" s="20"/>
      <c r="J145" s="9"/>
      <c r="K145" s="1">
        <f t="shared" si="110"/>
        <v>0</v>
      </c>
      <c r="L145" s="20"/>
      <c r="M145" s="9"/>
      <c r="N145" s="1">
        <f t="shared" si="111"/>
        <v>0</v>
      </c>
      <c r="O145" s="20"/>
      <c r="P145" s="9">
        <v>1</v>
      </c>
      <c r="Q145" s="1">
        <f t="shared" si="112"/>
        <v>1</v>
      </c>
      <c r="R145" s="20"/>
      <c r="S145" s="9"/>
      <c r="T145" s="1">
        <f t="shared" si="113"/>
        <v>0</v>
      </c>
      <c r="U145" s="20"/>
      <c r="V145" s="9"/>
      <c r="W145" s="1">
        <f t="shared" si="114"/>
        <v>0</v>
      </c>
      <c r="X145" s="20"/>
      <c r="Y145" s="9"/>
      <c r="Z145" s="1">
        <f t="shared" si="115"/>
        <v>0</v>
      </c>
      <c r="AA145" s="20"/>
      <c r="AB145" s="9"/>
      <c r="AC145" s="1">
        <f t="shared" si="116"/>
        <v>0</v>
      </c>
      <c r="AD145" s="20"/>
      <c r="AE145" s="9"/>
      <c r="AF145" s="1">
        <f t="shared" si="117"/>
        <v>0</v>
      </c>
      <c r="AG145" s="20"/>
      <c r="AH145" s="9"/>
      <c r="AI145" s="1">
        <f t="shared" si="118"/>
        <v>0</v>
      </c>
      <c r="AJ145" s="20"/>
      <c r="AK145" s="9"/>
      <c r="AL145" s="1">
        <f t="shared" si="119"/>
        <v>0</v>
      </c>
      <c r="AM145" s="20"/>
      <c r="AN145" s="9"/>
      <c r="AO145" s="1">
        <f t="shared" si="120"/>
        <v>0</v>
      </c>
      <c r="AP145" s="20"/>
      <c r="AQ145" s="9"/>
      <c r="AR145" s="1">
        <f t="shared" si="121"/>
        <v>0</v>
      </c>
      <c r="AT145" s="9"/>
      <c r="AU145" s="1">
        <f t="shared" si="122"/>
        <v>0</v>
      </c>
      <c r="AV145" s="20"/>
      <c r="AW145" s="9"/>
      <c r="AX145" s="1">
        <f t="shared" si="123"/>
        <v>0</v>
      </c>
      <c r="AY145" s="20"/>
      <c r="AZ145" s="10">
        <f t="shared" si="124"/>
        <v>1</v>
      </c>
      <c r="BA145" s="10">
        <f t="shared" si="125"/>
        <v>1</v>
      </c>
    </row>
    <row r="146" spans="1:53" x14ac:dyDescent="0.25">
      <c r="A146" s="1"/>
      <c r="B146" s="1" t="s">
        <v>17</v>
      </c>
      <c r="C146" s="24" t="s">
        <v>19</v>
      </c>
      <c r="D146" s="21"/>
      <c r="E146" s="1">
        <f t="shared" si="108"/>
        <v>0</v>
      </c>
      <c r="F146" s="20"/>
      <c r="G146" s="19"/>
      <c r="H146" s="1">
        <f t="shared" si="109"/>
        <v>0</v>
      </c>
      <c r="I146" s="20"/>
      <c r="J146" s="9"/>
      <c r="K146" s="1">
        <f t="shared" si="110"/>
        <v>0</v>
      </c>
      <c r="L146" s="20"/>
      <c r="M146" s="9"/>
      <c r="N146" s="1">
        <f t="shared" si="111"/>
        <v>0</v>
      </c>
      <c r="O146" s="20"/>
      <c r="P146" s="9"/>
      <c r="Q146" s="1">
        <f t="shared" si="112"/>
        <v>0</v>
      </c>
      <c r="R146" s="20"/>
      <c r="S146" s="9"/>
      <c r="T146" s="1">
        <f t="shared" si="113"/>
        <v>0</v>
      </c>
      <c r="U146" s="20"/>
      <c r="V146" s="9"/>
      <c r="W146" s="1">
        <f t="shared" si="114"/>
        <v>0</v>
      </c>
      <c r="X146" s="20"/>
      <c r="Y146" s="9"/>
      <c r="Z146" s="1">
        <f t="shared" si="115"/>
        <v>0</v>
      </c>
      <c r="AA146" s="20"/>
      <c r="AB146" s="9"/>
      <c r="AC146" s="1">
        <f t="shared" si="116"/>
        <v>0</v>
      </c>
      <c r="AD146" s="20"/>
      <c r="AE146" s="9"/>
      <c r="AF146" s="1">
        <f t="shared" si="117"/>
        <v>0</v>
      </c>
      <c r="AG146" s="20"/>
      <c r="AH146" s="9"/>
      <c r="AI146" s="1">
        <f t="shared" si="118"/>
        <v>0</v>
      </c>
      <c r="AJ146" s="20"/>
      <c r="AK146" s="9"/>
      <c r="AL146" s="1">
        <f t="shared" si="119"/>
        <v>0</v>
      </c>
      <c r="AM146" s="20"/>
      <c r="AN146" s="9"/>
      <c r="AO146" s="1">
        <f t="shared" si="120"/>
        <v>0</v>
      </c>
      <c r="AP146" s="20"/>
      <c r="AQ146" s="9"/>
      <c r="AR146" s="1">
        <f t="shared" si="121"/>
        <v>0</v>
      </c>
      <c r="AT146" s="9"/>
      <c r="AU146" s="1">
        <f t="shared" si="122"/>
        <v>0</v>
      </c>
      <c r="AV146" s="20"/>
      <c r="AW146" s="9"/>
      <c r="AX146" s="1">
        <f t="shared" si="123"/>
        <v>0</v>
      </c>
      <c r="AY146" s="20"/>
      <c r="AZ146" s="10">
        <f t="shared" si="124"/>
        <v>0</v>
      </c>
      <c r="BA146" s="10">
        <f t="shared" si="125"/>
        <v>0</v>
      </c>
    </row>
    <row r="147" spans="1:53" x14ac:dyDescent="0.25">
      <c r="A147" s="1"/>
      <c r="B147" s="3" t="s">
        <v>14</v>
      </c>
      <c r="C147" s="24" t="s">
        <v>21</v>
      </c>
      <c r="D147" s="21"/>
      <c r="E147" s="1">
        <f t="shared" si="108"/>
        <v>0</v>
      </c>
      <c r="F147" s="20"/>
      <c r="G147" s="19"/>
      <c r="H147" s="1">
        <f t="shared" si="109"/>
        <v>0</v>
      </c>
      <c r="I147" s="20"/>
      <c r="J147" s="9"/>
      <c r="K147" s="1">
        <f t="shared" si="110"/>
        <v>0</v>
      </c>
      <c r="L147" s="20"/>
      <c r="M147" s="9"/>
      <c r="N147" s="1">
        <f t="shared" si="111"/>
        <v>0</v>
      </c>
      <c r="O147" s="20"/>
      <c r="P147" s="9"/>
      <c r="Q147" s="1">
        <f t="shared" si="112"/>
        <v>0</v>
      </c>
      <c r="R147" s="20"/>
      <c r="S147" s="9"/>
      <c r="T147" s="1">
        <f t="shared" si="113"/>
        <v>0</v>
      </c>
      <c r="U147" s="20"/>
      <c r="V147" s="9"/>
      <c r="W147" s="1">
        <f t="shared" si="114"/>
        <v>0</v>
      </c>
      <c r="X147" s="20"/>
      <c r="Y147" s="9"/>
      <c r="Z147" s="1">
        <f t="shared" si="115"/>
        <v>0</v>
      </c>
      <c r="AA147" s="20"/>
      <c r="AB147" s="9"/>
      <c r="AC147" s="1">
        <f t="shared" si="116"/>
        <v>0</v>
      </c>
      <c r="AD147" s="20"/>
      <c r="AE147" s="9"/>
      <c r="AF147" s="1">
        <f t="shared" si="117"/>
        <v>0</v>
      </c>
      <c r="AG147" s="20"/>
      <c r="AH147" s="9"/>
      <c r="AI147" s="1">
        <f t="shared" si="118"/>
        <v>0</v>
      </c>
      <c r="AJ147" s="20"/>
      <c r="AK147" s="9"/>
      <c r="AL147" s="1">
        <f t="shared" si="119"/>
        <v>0</v>
      </c>
      <c r="AM147" s="20"/>
      <c r="AN147" s="9"/>
      <c r="AO147" s="1">
        <f t="shared" si="120"/>
        <v>0</v>
      </c>
      <c r="AP147" s="20"/>
      <c r="AQ147" s="9"/>
      <c r="AR147" s="1">
        <f t="shared" si="121"/>
        <v>0</v>
      </c>
      <c r="AT147" s="9"/>
      <c r="AU147" s="1">
        <f t="shared" si="122"/>
        <v>0</v>
      </c>
      <c r="AV147" s="20"/>
      <c r="AW147" s="9"/>
      <c r="AX147" s="1">
        <f t="shared" si="123"/>
        <v>0</v>
      </c>
      <c r="AY147" s="20"/>
      <c r="AZ147" s="10">
        <f t="shared" si="124"/>
        <v>0</v>
      </c>
      <c r="BA147" s="10">
        <f t="shared" si="125"/>
        <v>0</v>
      </c>
    </row>
    <row r="148" spans="1:53" x14ac:dyDescent="0.25">
      <c r="A148" s="1"/>
      <c r="B148" s="3" t="s">
        <v>6</v>
      </c>
      <c r="C148" s="23" t="s">
        <v>29</v>
      </c>
      <c r="D148" s="21"/>
      <c r="E148" s="1">
        <f t="shared" si="108"/>
        <v>0</v>
      </c>
      <c r="F148" s="20"/>
      <c r="G148" s="19"/>
      <c r="H148" s="1">
        <f t="shared" si="109"/>
        <v>0</v>
      </c>
      <c r="I148" s="20"/>
      <c r="J148" s="9"/>
      <c r="K148" s="1">
        <f t="shared" si="110"/>
        <v>0</v>
      </c>
      <c r="L148" s="20"/>
      <c r="M148" s="9"/>
      <c r="N148" s="1">
        <f t="shared" si="111"/>
        <v>0</v>
      </c>
      <c r="O148" s="20"/>
      <c r="P148" s="9"/>
      <c r="Q148" s="1">
        <f t="shared" si="112"/>
        <v>0</v>
      </c>
      <c r="R148" s="20"/>
      <c r="S148" s="9">
        <v>15</v>
      </c>
      <c r="T148" s="1">
        <f t="shared" si="113"/>
        <v>1</v>
      </c>
      <c r="U148" s="20"/>
      <c r="V148" s="9">
        <v>67</v>
      </c>
      <c r="W148" s="1">
        <f t="shared" si="114"/>
        <v>1</v>
      </c>
      <c r="X148" s="20"/>
      <c r="Y148" s="9"/>
      <c r="Z148" s="1">
        <f t="shared" si="115"/>
        <v>0</v>
      </c>
      <c r="AA148" s="20"/>
      <c r="AB148" s="9"/>
      <c r="AC148" s="1">
        <f t="shared" si="116"/>
        <v>0</v>
      </c>
      <c r="AD148" s="20"/>
      <c r="AE148" s="9"/>
      <c r="AF148" s="1">
        <f t="shared" si="117"/>
        <v>0</v>
      </c>
      <c r="AG148" s="20"/>
      <c r="AH148" s="9"/>
      <c r="AI148" s="1">
        <f t="shared" si="118"/>
        <v>0</v>
      </c>
      <c r="AJ148" s="20"/>
      <c r="AK148" s="9"/>
      <c r="AL148" s="1">
        <f t="shared" si="119"/>
        <v>0</v>
      </c>
      <c r="AM148" s="20"/>
      <c r="AN148" s="9"/>
      <c r="AO148" s="1">
        <f t="shared" si="120"/>
        <v>0</v>
      </c>
      <c r="AP148" s="20"/>
      <c r="AQ148" s="9"/>
      <c r="AR148" s="1">
        <f t="shared" si="121"/>
        <v>0</v>
      </c>
      <c r="AT148" s="9"/>
      <c r="AU148" s="1">
        <f t="shared" si="122"/>
        <v>0</v>
      </c>
      <c r="AV148" s="20"/>
      <c r="AW148" s="9"/>
      <c r="AX148" s="1">
        <f t="shared" si="123"/>
        <v>0</v>
      </c>
      <c r="AY148" s="20"/>
      <c r="AZ148" s="10">
        <f t="shared" si="124"/>
        <v>82</v>
      </c>
      <c r="BA148" s="10">
        <f t="shared" si="125"/>
        <v>2</v>
      </c>
    </row>
    <row r="149" spans="1:53" x14ac:dyDescent="0.25">
      <c r="A149" s="1"/>
      <c r="B149" s="18" t="s">
        <v>16</v>
      </c>
      <c r="C149" s="24" t="s">
        <v>20</v>
      </c>
      <c r="D149" s="21"/>
      <c r="E149" s="1">
        <f t="shared" si="108"/>
        <v>0</v>
      </c>
      <c r="F149" s="20"/>
      <c r="G149" s="19"/>
      <c r="H149" s="1">
        <f t="shared" si="109"/>
        <v>0</v>
      </c>
      <c r="I149" s="20"/>
      <c r="J149" s="9"/>
      <c r="K149" s="1">
        <f t="shared" si="110"/>
        <v>0</v>
      </c>
      <c r="L149" s="20"/>
      <c r="M149" s="9"/>
      <c r="N149" s="1">
        <f t="shared" si="111"/>
        <v>0</v>
      </c>
      <c r="O149" s="20"/>
      <c r="P149" s="9">
        <v>25</v>
      </c>
      <c r="Q149" s="1">
        <f t="shared" si="112"/>
        <v>1</v>
      </c>
      <c r="R149" s="20"/>
      <c r="S149" s="9">
        <v>10</v>
      </c>
      <c r="T149" s="1">
        <f t="shared" si="113"/>
        <v>1</v>
      </c>
      <c r="U149" s="20"/>
      <c r="V149" s="9">
        <v>20</v>
      </c>
      <c r="W149" s="1">
        <f t="shared" si="114"/>
        <v>1</v>
      </c>
      <c r="X149" s="20"/>
      <c r="Y149" s="9">
        <v>25</v>
      </c>
      <c r="Z149" s="1">
        <f t="shared" si="115"/>
        <v>1</v>
      </c>
      <c r="AA149" s="20"/>
      <c r="AB149" s="9"/>
      <c r="AC149" s="1">
        <f t="shared" si="116"/>
        <v>0</v>
      </c>
      <c r="AD149" s="20"/>
      <c r="AE149" s="9"/>
      <c r="AF149" s="1">
        <f t="shared" si="117"/>
        <v>0</v>
      </c>
      <c r="AG149" s="20"/>
      <c r="AH149" s="9"/>
      <c r="AI149" s="1">
        <f t="shared" si="118"/>
        <v>0</v>
      </c>
      <c r="AJ149" s="20"/>
      <c r="AK149" s="9"/>
      <c r="AL149" s="1">
        <f t="shared" si="119"/>
        <v>0</v>
      </c>
      <c r="AM149" s="20"/>
      <c r="AN149" s="9"/>
      <c r="AO149" s="1">
        <f t="shared" si="120"/>
        <v>0</v>
      </c>
      <c r="AP149" s="20"/>
      <c r="AQ149" s="9"/>
      <c r="AR149" s="1">
        <f t="shared" si="121"/>
        <v>0</v>
      </c>
      <c r="AT149" s="9"/>
      <c r="AU149" s="1">
        <f t="shared" si="122"/>
        <v>0</v>
      </c>
      <c r="AV149" s="20"/>
      <c r="AW149" s="9"/>
      <c r="AX149" s="1">
        <f t="shared" si="123"/>
        <v>0</v>
      </c>
      <c r="AY149" s="20"/>
      <c r="AZ149" s="10">
        <f t="shared" si="124"/>
        <v>80</v>
      </c>
      <c r="BA149" s="10">
        <f t="shared" si="125"/>
        <v>4</v>
      </c>
    </row>
    <row r="150" spans="1:53" x14ac:dyDescent="0.25">
      <c r="A150" s="16"/>
      <c r="B150" s="3" t="s">
        <v>33</v>
      </c>
      <c r="C150" s="25" t="s">
        <v>34</v>
      </c>
      <c r="D150" s="21"/>
      <c r="E150" s="1">
        <f t="shared" si="108"/>
        <v>0</v>
      </c>
      <c r="F150" s="20"/>
      <c r="G150" s="19"/>
      <c r="H150" s="1">
        <f t="shared" si="109"/>
        <v>0</v>
      </c>
      <c r="I150" s="20"/>
      <c r="J150" s="9"/>
      <c r="K150" s="1">
        <f t="shared" si="110"/>
        <v>0</v>
      </c>
      <c r="L150" s="20"/>
      <c r="M150" s="9"/>
      <c r="N150" s="1">
        <f t="shared" si="111"/>
        <v>0</v>
      </c>
      <c r="O150" s="20"/>
      <c r="P150" s="9"/>
      <c r="Q150" s="1">
        <f t="shared" si="112"/>
        <v>0</v>
      </c>
      <c r="R150" s="20"/>
      <c r="S150" s="9"/>
      <c r="T150" s="1">
        <f t="shared" si="113"/>
        <v>0</v>
      </c>
      <c r="U150" s="20"/>
      <c r="V150" s="9"/>
      <c r="W150" s="1">
        <f t="shared" si="114"/>
        <v>0</v>
      </c>
      <c r="X150" s="20"/>
      <c r="Y150" s="9"/>
      <c r="Z150" s="1">
        <f t="shared" si="115"/>
        <v>0</v>
      </c>
      <c r="AA150" s="20"/>
      <c r="AB150" s="9"/>
      <c r="AC150" s="1">
        <f t="shared" si="116"/>
        <v>0</v>
      </c>
      <c r="AD150" s="20"/>
      <c r="AE150" s="9"/>
      <c r="AF150" s="1">
        <f t="shared" si="117"/>
        <v>0</v>
      </c>
      <c r="AG150" s="20"/>
      <c r="AH150" s="9"/>
      <c r="AI150" s="1">
        <f t="shared" si="118"/>
        <v>0</v>
      </c>
      <c r="AJ150" s="20"/>
      <c r="AK150" s="9"/>
      <c r="AL150" s="1">
        <f t="shared" si="119"/>
        <v>0</v>
      </c>
      <c r="AM150" s="20"/>
      <c r="AN150" s="9"/>
      <c r="AO150" s="1">
        <f t="shared" si="120"/>
        <v>0</v>
      </c>
      <c r="AP150" s="20"/>
      <c r="AQ150" s="9"/>
      <c r="AR150" s="1">
        <f t="shared" si="121"/>
        <v>0</v>
      </c>
      <c r="AT150" s="9"/>
      <c r="AU150" s="1">
        <f t="shared" si="122"/>
        <v>0</v>
      </c>
      <c r="AV150" s="20"/>
      <c r="AW150" s="9"/>
      <c r="AX150" s="1">
        <f t="shared" si="123"/>
        <v>0</v>
      </c>
      <c r="AY150" s="20"/>
      <c r="AZ150" s="10">
        <f t="shared" si="124"/>
        <v>0</v>
      </c>
      <c r="BA150" s="10">
        <f t="shared" si="125"/>
        <v>0</v>
      </c>
    </row>
    <row r="151" spans="1:53" x14ac:dyDescent="0.25">
      <c r="A151" s="1"/>
      <c r="B151" s="3" t="s">
        <v>31</v>
      </c>
      <c r="C151" s="25" t="s">
        <v>32</v>
      </c>
      <c r="D151" s="21"/>
      <c r="E151" s="1">
        <f t="shared" si="108"/>
        <v>0</v>
      </c>
      <c r="F151" s="20"/>
      <c r="G151" s="19"/>
      <c r="H151" s="1">
        <f t="shared" si="109"/>
        <v>0</v>
      </c>
      <c r="I151" s="20"/>
      <c r="J151" s="9"/>
      <c r="K151" s="1">
        <f t="shared" si="110"/>
        <v>0</v>
      </c>
      <c r="L151" s="20"/>
      <c r="M151" s="9"/>
      <c r="N151" s="1">
        <f t="shared" si="111"/>
        <v>0</v>
      </c>
      <c r="O151" s="20"/>
      <c r="P151" s="9"/>
      <c r="Q151" s="1">
        <f t="shared" si="112"/>
        <v>0</v>
      </c>
      <c r="R151" s="20"/>
      <c r="S151" s="9"/>
      <c r="T151" s="1">
        <f t="shared" si="113"/>
        <v>0</v>
      </c>
      <c r="U151" s="20"/>
      <c r="V151" s="9"/>
      <c r="W151" s="1">
        <f t="shared" si="114"/>
        <v>0</v>
      </c>
      <c r="X151" s="20"/>
      <c r="Y151" s="9"/>
      <c r="Z151" s="1">
        <f t="shared" si="115"/>
        <v>0</v>
      </c>
      <c r="AA151" s="20"/>
      <c r="AB151" s="9"/>
      <c r="AC151" s="1">
        <f t="shared" si="116"/>
        <v>0</v>
      </c>
      <c r="AD151" s="20"/>
      <c r="AE151" s="9"/>
      <c r="AF151" s="1">
        <f t="shared" si="117"/>
        <v>0</v>
      </c>
      <c r="AG151" s="20"/>
      <c r="AH151" s="9"/>
      <c r="AI151" s="1">
        <f t="shared" si="118"/>
        <v>0</v>
      </c>
      <c r="AJ151" s="20"/>
      <c r="AK151" s="9"/>
      <c r="AL151" s="1">
        <f t="shared" si="119"/>
        <v>0</v>
      </c>
      <c r="AM151" s="20"/>
      <c r="AN151" s="9"/>
      <c r="AO151" s="1">
        <f t="shared" si="120"/>
        <v>0</v>
      </c>
      <c r="AP151" s="20"/>
      <c r="AQ151" s="9"/>
      <c r="AR151" s="1">
        <f t="shared" si="121"/>
        <v>0</v>
      </c>
      <c r="AT151" s="9"/>
      <c r="AU151" s="1">
        <f t="shared" si="122"/>
        <v>0</v>
      </c>
      <c r="AV151" s="20"/>
      <c r="AW151" s="9"/>
      <c r="AX151" s="1">
        <f t="shared" si="123"/>
        <v>0</v>
      </c>
      <c r="AY151" s="20"/>
      <c r="AZ151" s="10">
        <f t="shared" si="124"/>
        <v>0</v>
      </c>
      <c r="BA151" s="10">
        <f t="shared" si="125"/>
        <v>0</v>
      </c>
    </row>
    <row r="152" spans="1:53" x14ac:dyDescent="0.25">
      <c r="A152" s="1"/>
      <c r="B152" s="3" t="s">
        <v>7</v>
      </c>
      <c r="C152" s="23" t="s">
        <v>28</v>
      </c>
      <c r="D152" s="21"/>
      <c r="E152" s="1">
        <f t="shared" si="108"/>
        <v>0</v>
      </c>
      <c r="F152" s="20"/>
      <c r="G152" s="19"/>
      <c r="H152" s="1">
        <f t="shared" si="109"/>
        <v>0</v>
      </c>
      <c r="I152" s="20"/>
      <c r="J152" s="9">
        <v>1</v>
      </c>
      <c r="K152" s="1">
        <f t="shared" si="110"/>
        <v>1</v>
      </c>
      <c r="L152" s="20"/>
      <c r="M152" s="9"/>
      <c r="N152" s="1">
        <f t="shared" si="111"/>
        <v>0</v>
      </c>
      <c r="O152" s="20"/>
      <c r="P152" s="9"/>
      <c r="Q152" s="1">
        <f t="shared" si="112"/>
        <v>0</v>
      </c>
      <c r="R152" s="20"/>
      <c r="S152" s="9"/>
      <c r="T152" s="1">
        <f t="shared" si="113"/>
        <v>0</v>
      </c>
      <c r="U152" s="20"/>
      <c r="V152" s="9"/>
      <c r="W152" s="1">
        <f t="shared" si="114"/>
        <v>0</v>
      </c>
      <c r="X152" s="20"/>
      <c r="Y152" s="9"/>
      <c r="Z152" s="1">
        <f t="shared" si="115"/>
        <v>0</v>
      </c>
      <c r="AA152" s="20"/>
      <c r="AB152" s="9"/>
      <c r="AC152" s="1">
        <f t="shared" si="116"/>
        <v>0</v>
      </c>
      <c r="AD152" s="20"/>
      <c r="AE152" s="9"/>
      <c r="AF152" s="1">
        <f t="shared" si="117"/>
        <v>0</v>
      </c>
      <c r="AG152" s="20"/>
      <c r="AH152" s="9"/>
      <c r="AI152" s="1">
        <f t="shared" si="118"/>
        <v>0</v>
      </c>
      <c r="AJ152" s="20"/>
      <c r="AK152" s="9"/>
      <c r="AL152" s="1">
        <f t="shared" si="119"/>
        <v>0</v>
      </c>
      <c r="AM152" s="20"/>
      <c r="AN152" s="9"/>
      <c r="AO152" s="1">
        <f t="shared" si="120"/>
        <v>0</v>
      </c>
      <c r="AP152" s="20"/>
      <c r="AQ152" s="9"/>
      <c r="AR152" s="1">
        <f t="shared" si="121"/>
        <v>0</v>
      </c>
      <c r="AT152" s="9"/>
      <c r="AU152" s="1">
        <f t="shared" si="122"/>
        <v>0</v>
      </c>
      <c r="AV152" s="20"/>
      <c r="AW152" s="9"/>
      <c r="AX152" s="1">
        <f t="shared" si="123"/>
        <v>0</v>
      </c>
      <c r="AY152" s="20"/>
      <c r="AZ152" s="10">
        <f t="shared" si="124"/>
        <v>1</v>
      </c>
      <c r="BA152" s="10">
        <f t="shared" si="125"/>
        <v>1</v>
      </c>
    </row>
    <row r="153" spans="1:53" x14ac:dyDescent="0.25">
      <c r="A153" s="1"/>
      <c r="B153" s="3" t="s">
        <v>8</v>
      </c>
      <c r="C153" s="24" t="s">
        <v>12</v>
      </c>
      <c r="D153" s="21"/>
      <c r="E153" s="1">
        <f t="shared" si="108"/>
        <v>0</v>
      </c>
      <c r="F153" s="20"/>
      <c r="G153" s="19"/>
      <c r="H153" s="1">
        <f t="shared" si="109"/>
        <v>0</v>
      </c>
      <c r="I153" s="20"/>
      <c r="J153" s="9"/>
      <c r="K153" s="1">
        <f t="shared" si="110"/>
        <v>0</v>
      </c>
      <c r="L153" s="20"/>
      <c r="M153" s="9">
        <v>0</v>
      </c>
      <c r="N153" s="1">
        <f t="shared" si="111"/>
        <v>1</v>
      </c>
      <c r="O153" s="20"/>
      <c r="P153" s="9">
        <v>207</v>
      </c>
      <c r="Q153" s="1">
        <f t="shared" si="112"/>
        <v>1</v>
      </c>
      <c r="R153" s="20"/>
      <c r="S153" s="9"/>
      <c r="T153" s="1">
        <f t="shared" si="113"/>
        <v>0</v>
      </c>
      <c r="U153" s="20"/>
      <c r="V153" s="9"/>
      <c r="W153" s="1">
        <f t="shared" si="114"/>
        <v>0</v>
      </c>
      <c r="X153" s="20"/>
      <c r="Y153" s="9">
        <v>25</v>
      </c>
      <c r="Z153" s="1">
        <f t="shared" si="115"/>
        <v>1</v>
      </c>
      <c r="AA153" s="20"/>
      <c r="AB153" s="9">
        <v>10</v>
      </c>
      <c r="AC153" s="1">
        <f t="shared" si="116"/>
        <v>1</v>
      </c>
      <c r="AD153" s="20"/>
      <c r="AE153" s="9"/>
      <c r="AF153" s="1">
        <f t="shared" si="117"/>
        <v>0</v>
      </c>
      <c r="AG153" s="20"/>
      <c r="AH153" s="9"/>
      <c r="AI153" s="1">
        <f t="shared" si="118"/>
        <v>0</v>
      </c>
      <c r="AJ153" s="20"/>
      <c r="AK153" s="9"/>
      <c r="AL153" s="1">
        <f t="shared" si="119"/>
        <v>0</v>
      </c>
      <c r="AM153" s="20"/>
      <c r="AN153" s="9"/>
      <c r="AO153" s="1">
        <f t="shared" si="120"/>
        <v>0</v>
      </c>
      <c r="AP153" s="20"/>
      <c r="AQ153" s="9"/>
      <c r="AR153" s="1">
        <f t="shared" si="121"/>
        <v>0</v>
      </c>
      <c r="AT153" s="9"/>
      <c r="AU153" s="1">
        <f t="shared" si="122"/>
        <v>0</v>
      </c>
      <c r="AV153" s="20"/>
      <c r="AW153" s="9"/>
      <c r="AX153" s="1">
        <f t="shared" si="123"/>
        <v>0</v>
      </c>
      <c r="AY153" s="20"/>
      <c r="AZ153" s="10">
        <f t="shared" si="124"/>
        <v>242</v>
      </c>
      <c r="BA153" s="10">
        <f t="shared" si="125"/>
        <v>4</v>
      </c>
    </row>
    <row r="154" spans="1:53" x14ac:dyDescent="0.25">
      <c r="A154" s="16"/>
      <c r="B154" s="1" t="s">
        <v>5</v>
      </c>
      <c r="C154" s="24" t="s">
        <v>13</v>
      </c>
      <c r="D154" s="21"/>
      <c r="E154" s="1">
        <f t="shared" si="108"/>
        <v>0</v>
      </c>
      <c r="F154" s="20"/>
      <c r="G154" s="19"/>
      <c r="H154" s="1">
        <f t="shared" si="109"/>
        <v>0</v>
      </c>
      <c r="I154" s="20"/>
      <c r="J154" s="9"/>
      <c r="K154" s="1">
        <f t="shared" si="110"/>
        <v>0</v>
      </c>
      <c r="L154" s="20"/>
      <c r="M154" s="9">
        <v>0</v>
      </c>
      <c r="N154" s="1">
        <f t="shared" si="111"/>
        <v>1</v>
      </c>
      <c r="O154" s="20"/>
      <c r="P154" s="9">
        <v>40</v>
      </c>
      <c r="Q154" s="1">
        <f t="shared" si="112"/>
        <v>1</v>
      </c>
      <c r="R154" s="20"/>
      <c r="S154" s="9">
        <v>20</v>
      </c>
      <c r="T154" s="1">
        <f t="shared" si="113"/>
        <v>1</v>
      </c>
      <c r="U154" s="20"/>
      <c r="V154" s="9">
        <v>194</v>
      </c>
      <c r="W154" s="1">
        <f t="shared" si="114"/>
        <v>1</v>
      </c>
      <c r="X154" s="20"/>
      <c r="Y154" s="9">
        <v>120</v>
      </c>
      <c r="Z154" s="1">
        <f t="shared" si="115"/>
        <v>1</v>
      </c>
      <c r="AA154" s="20"/>
      <c r="AB154" s="9">
        <v>80</v>
      </c>
      <c r="AC154" s="1">
        <f t="shared" si="116"/>
        <v>1</v>
      </c>
      <c r="AD154" s="20"/>
      <c r="AE154" s="9"/>
      <c r="AF154" s="1">
        <f t="shared" si="117"/>
        <v>0</v>
      </c>
      <c r="AG154" s="20"/>
      <c r="AH154" s="9"/>
      <c r="AI154" s="1">
        <f t="shared" si="118"/>
        <v>0</v>
      </c>
      <c r="AJ154" s="20"/>
      <c r="AK154" s="9"/>
      <c r="AL154" s="1">
        <f t="shared" si="119"/>
        <v>0</v>
      </c>
      <c r="AM154" s="20"/>
      <c r="AN154" s="9"/>
      <c r="AO154" s="1">
        <f t="shared" si="120"/>
        <v>0</v>
      </c>
      <c r="AP154" s="20"/>
      <c r="AQ154" s="9"/>
      <c r="AR154" s="1">
        <f t="shared" si="121"/>
        <v>0</v>
      </c>
      <c r="AT154" s="9"/>
      <c r="AU154" s="1">
        <f t="shared" si="122"/>
        <v>0</v>
      </c>
      <c r="AV154" s="20"/>
      <c r="AW154" s="9"/>
      <c r="AX154" s="1">
        <f t="shared" si="123"/>
        <v>0</v>
      </c>
      <c r="AY154" s="20"/>
      <c r="AZ154" s="10">
        <f t="shared" si="124"/>
        <v>454</v>
      </c>
      <c r="BA154" s="10">
        <f t="shared" si="125"/>
        <v>6</v>
      </c>
    </row>
    <row r="155" spans="1:53" x14ac:dyDescent="0.25">
      <c r="A155" s="17"/>
      <c r="B155" s="1" t="s">
        <v>25</v>
      </c>
      <c r="C155" s="23" t="s">
        <v>24</v>
      </c>
      <c r="D155" s="21"/>
      <c r="E155" s="1">
        <f t="shared" si="108"/>
        <v>0</v>
      </c>
      <c r="F155" s="20"/>
      <c r="G155" s="19"/>
      <c r="H155" s="1">
        <f t="shared" si="109"/>
        <v>0</v>
      </c>
      <c r="I155" s="20"/>
      <c r="J155" s="9"/>
      <c r="K155" s="1">
        <f t="shared" si="110"/>
        <v>0</v>
      </c>
      <c r="L155" s="20"/>
      <c r="M155" s="9"/>
      <c r="N155" s="1">
        <f t="shared" si="111"/>
        <v>0</v>
      </c>
      <c r="O155" s="20"/>
      <c r="P155" s="9"/>
      <c r="Q155" s="1">
        <f t="shared" si="112"/>
        <v>0</v>
      </c>
      <c r="R155" s="20"/>
      <c r="S155" s="9"/>
      <c r="T155" s="1">
        <f t="shared" si="113"/>
        <v>0</v>
      </c>
      <c r="U155" s="20"/>
      <c r="V155" s="9"/>
      <c r="W155" s="1">
        <f t="shared" si="114"/>
        <v>0</v>
      </c>
      <c r="X155" s="20"/>
      <c r="Y155" s="9"/>
      <c r="Z155" s="1">
        <f t="shared" si="115"/>
        <v>0</v>
      </c>
      <c r="AA155" s="20"/>
      <c r="AB155" s="9"/>
      <c r="AC155" s="1">
        <f t="shared" si="116"/>
        <v>0</v>
      </c>
      <c r="AD155" s="20"/>
      <c r="AE155" s="9"/>
      <c r="AF155" s="1">
        <f t="shared" si="117"/>
        <v>0</v>
      </c>
      <c r="AG155" s="20"/>
      <c r="AH155" s="9"/>
      <c r="AI155" s="1">
        <f t="shared" si="118"/>
        <v>0</v>
      </c>
      <c r="AJ155" s="20"/>
      <c r="AK155" s="9"/>
      <c r="AL155" s="1">
        <f t="shared" si="119"/>
        <v>0</v>
      </c>
      <c r="AM155" s="20"/>
      <c r="AN155" s="9"/>
      <c r="AO155" s="1">
        <f t="shared" si="120"/>
        <v>0</v>
      </c>
      <c r="AP155" s="20"/>
      <c r="AQ155" s="9"/>
      <c r="AR155" s="1">
        <f t="shared" si="121"/>
        <v>0</v>
      </c>
      <c r="AT155" s="9"/>
      <c r="AU155" s="1">
        <f t="shared" si="122"/>
        <v>0</v>
      </c>
      <c r="AV155" s="20"/>
      <c r="AW155" s="9"/>
      <c r="AX155" s="1">
        <f t="shared" si="123"/>
        <v>0</v>
      </c>
      <c r="AY155" s="20"/>
      <c r="AZ155" s="10">
        <f t="shared" si="124"/>
        <v>0</v>
      </c>
      <c r="BA155" s="10">
        <f t="shared" si="125"/>
        <v>0</v>
      </c>
    </row>
    <row r="156" spans="1:53" x14ac:dyDescent="0.25">
      <c r="A156" s="1"/>
      <c r="B156" s="1" t="s">
        <v>30</v>
      </c>
      <c r="C156" s="24" t="s">
        <v>23</v>
      </c>
      <c r="D156" s="21"/>
      <c r="E156" s="1">
        <f t="shared" si="108"/>
        <v>0</v>
      </c>
      <c r="F156" s="20"/>
      <c r="G156" s="19"/>
      <c r="H156" s="1">
        <f t="shared" si="109"/>
        <v>0</v>
      </c>
      <c r="I156" s="20"/>
      <c r="J156" s="9"/>
      <c r="K156" s="1">
        <f t="shared" si="110"/>
        <v>0</v>
      </c>
      <c r="L156" s="20"/>
      <c r="M156" s="9"/>
      <c r="N156" s="1">
        <f t="shared" si="111"/>
        <v>0</v>
      </c>
      <c r="O156" s="20"/>
      <c r="P156" s="9"/>
      <c r="Q156" s="1">
        <f t="shared" si="112"/>
        <v>0</v>
      </c>
      <c r="R156" s="20"/>
      <c r="S156" s="9"/>
      <c r="T156" s="1">
        <f t="shared" si="113"/>
        <v>0</v>
      </c>
      <c r="U156" s="20"/>
      <c r="V156" s="9"/>
      <c r="W156" s="1">
        <f t="shared" si="114"/>
        <v>0</v>
      </c>
      <c r="X156" s="20"/>
      <c r="Y156" s="9"/>
      <c r="Z156" s="1">
        <f t="shared" si="115"/>
        <v>0</v>
      </c>
      <c r="AA156" s="20"/>
      <c r="AB156" s="9"/>
      <c r="AC156" s="1">
        <f t="shared" si="116"/>
        <v>0</v>
      </c>
      <c r="AD156" s="20"/>
      <c r="AE156" s="9"/>
      <c r="AF156" s="1">
        <f t="shared" si="117"/>
        <v>0</v>
      </c>
      <c r="AG156" s="20"/>
      <c r="AH156" s="9"/>
      <c r="AI156" s="1">
        <f t="shared" si="118"/>
        <v>0</v>
      </c>
      <c r="AJ156" s="20"/>
      <c r="AK156" s="9"/>
      <c r="AL156" s="1">
        <f t="shared" si="119"/>
        <v>0</v>
      </c>
      <c r="AM156" s="20"/>
      <c r="AN156" s="9"/>
      <c r="AO156" s="1">
        <f t="shared" si="120"/>
        <v>0</v>
      </c>
      <c r="AP156" s="20"/>
      <c r="AQ156" s="9"/>
      <c r="AR156" s="1">
        <f t="shared" si="121"/>
        <v>0</v>
      </c>
      <c r="AT156" s="9"/>
      <c r="AU156" s="1">
        <f t="shared" si="122"/>
        <v>0</v>
      </c>
      <c r="AV156" s="20"/>
      <c r="AW156" s="9"/>
      <c r="AX156" s="1">
        <f t="shared" si="123"/>
        <v>0</v>
      </c>
      <c r="AY156" s="20"/>
      <c r="AZ156" s="10">
        <f t="shared" si="124"/>
        <v>0</v>
      </c>
      <c r="BA156" s="10">
        <f t="shared" si="125"/>
        <v>0</v>
      </c>
    </row>
    <row r="157" spans="1:53" x14ac:dyDescent="0.25">
      <c r="A157" s="1"/>
      <c r="B157" s="1" t="s">
        <v>35</v>
      </c>
      <c r="C157" s="27" t="s">
        <v>37</v>
      </c>
      <c r="D157" s="28"/>
      <c r="E157" s="1">
        <f t="shared" si="108"/>
        <v>0</v>
      </c>
      <c r="F157" s="20"/>
      <c r="G157" s="19"/>
      <c r="H157" s="1">
        <f t="shared" si="109"/>
        <v>0</v>
      </c>
      <c r="I157" s="20"/>
      <c r="J157" s="9"/>
      <c r="K157" s="1">
        <f t="shared" si="110"/>
        <v>0</v>
      </c>
      <c r="L157" s="20"/>
      <c r="M157" s="9"/>
      <c r="N157" s="1">
        <f t="shared" si="111"/>
        <v>0</v>
      </c>
      <c r="O157" s="20"/>
      <c r="P157" s="9"/>
      <c r="Q157" s="1">
        <f t="shared" si="112"/>
        <v>0</v>
      </c>
      <c r="R157" s="20"/>
      <c r="S157" s="9"/>
      <c r="T157" s="1">
        <f t="shared" si="113"/>
        <v>0</v>
      </c>
      <c r="U157" s="20"/>
      <c r="V157" s="9"/>
      <c r="W157" s="1">
        <f t="shared" si="114"/>
        <v>0</v>
      </c>
      <c r="X157" s="20"/>
      <c r="Y157" s="9"/>
      <c r="Z157" s="1">
        <f t="shared" si="115"/>
        <v>0</v>
      </c>
      <c r="AA157" s="20"/>
      <c r="AB157" s="9"/>
      <c r="AC157" s="1">
        <f t="shared" si="116"/>
        <v>0</v>
      </c>
      <c r="AD157" s="20"/>
      <c r="AE157" s="9"/>
      <c r="AF157" s="1">
        <f t="shared" si="117"/>
        <v>0</v>
      </c>
      <c r="AG157" s="20"/>
      <c r="AH157" s="9"/>
      <c r="AI157" s="1">
        <f t="shared" si="118"/>
        <v>0</v>
      </c>
      <c r="AJ157" s="20"/>
      <c r="AK157" s="9"/>
      <c r="AL157" s="1">
        <f t="shared" si="119"/>
        <v>0</v>
      </c>
      <c r="AM157" s="20"/>
      <c r="AN157" s="9"/>
      <c r="AO157" s="1">
        <f t="shared" si="120"/>
        <v>0</v>
      </c>
      <c r="AP157" s="20"/>
      <c r="AQ157" s="9"/>
      <c r="AR157" s="1">
        <f t="shared" si="121"/>
        <v>0</v>
      </c>
      <c r="AT157" s="9"/>
      <c r="AU157" s="1">
        <f t="shared" si="122"/>
        <v>0</v>
      </c>
      <c r="AV157" s="20"/>
      <c r="AW157" s="9"/>
      <c r="AX157" s="1">
        <f t="shared" si="123"/>
        <v>0</v>
      </c>
      <c r="AY157" s="20"/>
      <c r="AZ157" s="10">
        <f t="shared" si="124"/>
        <v>0</v>
      </c>
      <c r="BA157" s="10">
        <f t="shared" si="125"/>
        <v>0</v>
      </c>
    </row>
    <row r="158" spans="1:53" x14ac:dyDescent="0.25">
      <c r="A158" s="1"/>
      <c r="B158" s="1" t="s">
        <v>36</v>
      </c>
      <c r="C158" s="23" t="s">
        <v>36</v>
      </c>
      <c r="D158" s="21"/>
      <c r="E158" s="1">
        <f t="shared" si="108"/>
        <v>0</v>
      </c>
      <c r="F158" s="20"/>
      <c r="G158" s="19"/>
      <c r="H158" s="1">
        <f t="shared" si="109"/>
        <v>0</v>
      </c>
      <c r="I158" s="20"/>
      <c r="J158" s="9"/>
      <c r="K158" s="1">
        <f t="shared" si="110"/>
        <v>0</v>
      </c>
      <c r="L158" s="20"/>
      <c r="M158" s="9"/>
      <c r="N158" s="1">
        <f t="shared" si="111"/>
        <v>0</v>
      </c>
      <c r="O158" s="20"/>
      <c r="P158" s="9"/>
      <c r="Q158" s="1">
        <f t="shared" si="112"/>
        <v>0</v>
      </c>
      <c r="R158" s="20"/>
      <c r="S158" s="9"/>
      <c r="T158" s="1">
        <f t="shared" si="113"/>
        <v>0</v>
      </c>
      <c r="U158" s="20"/>
      <c r="V158" s="9"/>
      <c r="W158" s="1">
        <f t="shared" si="114"/>
        <v>0</v>
      </c>
      <c r="X158" s="20"/>
      <c r="Y158" s="9"/>
      <c r="Z158" s="1">
        <f t="shared" si="115"/>
        <v>0</v>
      </c>
      <c r="AA158" s="20"/>
      <c r="AB158" s="9"/>
      <c r="AC158" s="1">
        <f t="shared" si="116"/>
        <v>0</v>
      </c>
      <c r="AD158" s="20"/>
      <c r="AE158" s="9"/>
      <c r="AF158" s="1">
        <f t="shared" si="117"/>
        <v>0</v>
      </c>
      <c r="AG158" s="20"/>
      <c r="AH158" s="9"/>
      <c r="AI158" s="1">
        <f t="shared" si="118"/>
        <v>0</v>
      </c>
      <c r="AJ158" s="20"/>
      <c r="AK158" s="9"/>
      <c r="AL158" s="1">
        <f t="shared" si="119"/>
        <v>0</v>
      </c>
      <c r="AM158" s="20"/>
      <c r="AN158" s="9"/>
      <c r="AO158" s="1">
        <f t="shared" si="120"/>
        <v>0</v>
      </c>
      <c r="AP158" s="20"/>
      <c r="AQ158" s="9"/>
      <c r="AR158" s="1">
        <f t="shared" si="121"/>
        <v>0</v>
      </c>
      <c r="AT158" s="9"/>
      <c r="AU158" s="1">
        <f t="shared" si="122"/>
        <v>0</v>
      </c>
      <c r="AV158" s="20"/>
      <c r="AW158" s="9"/>
      <c r="AX158" s="1">
        <f t="shared" si="123"/>
        <v>0</v>
      </c>
      <c r="AY158" s="20"/>
      <c r="AZ158" s="10">
        <f t="shared" si="124"/>
        <v>0</v>
      </c>
      <c r="BA158" s="10">
        <f t="shared" si="125"/>
        <v>0</v>
      </c>
    </row>
    <row r="159" spans="1:53" ht="15.75" thickBot="1" x14ac:dyDescent="0.3">
      <c r="A159" s="1"/>
      <c r="B159" s="1"/>
      <c r="C159" s="23"/>
      <c r="D159" s="21"/>
      <c r="E159" s="1">
        <f t="shared" si="108"/>
        <v>0</v>
      </c>
      <c r="F159" s="20"/>
      <c r="G159" s="19"/>
      <c r="H159" s="1">
        <f t="shared" si="109"/>
        <v>0</v>
      </c>
      <c r="I159" s="20"/>
      <c r="J159" s="9"/>
      <c r="K159" s="1">
        <f t="shared" si="110"/>
        <v>0</v>
      </c>
      <c r="L159" s="20"/>
      <c r="M159" s="9"/>
      <c r="N159" s="1">
        <f t="shared" si="111"/>
        <v>0</v>
      </c>
      <c r="O159" s="20"/>
      <c r="P159" s="9">
        <v>40</v>
      </c>
      <c r="Q159" s="1">
        <f t="shared" si="112"/>
        <v>1</v>
      </c>
      <c r="R159" s="20"/>
      <c r="S159" s="9" t="s">
        <v>84</v>
      </c>
      <c r="T159" s="1">
        <f t="shared" si="113"/>
        <v>0</v>
      </c>
      <c r="U159" s="20"/>
      <c r="V159" s="9"/>
      <c r="W159" s="1">
        <f t="shared" si="114"/>
        <v>0</v>
      </c>
      <c r="X159" s="20"/>
      <c r="Y159" s="9"/>
      <c r="Z159" s="1">
        <f t="shared" si="115"/>
        <v>0</v>
      </c>
      <c r="AA159" s="20"/>
      <c r="AB159" s="9"/>
      <c r="AC159" s="1">
        <f t="shared" si="116"/>
        <v>0</v>
      </c>
      <c r="AD159" s="20"/>
      <c r="AE159" s="9"/>
      <c r="AF159" s="1">
        <f t="shared" si="117"/>
        <v>0</v>
      </c>
      <c r="AG159" s="20"/>
      <c r="AH159" s="9"/>
      <c r="AI159" s="1">
        <f t="shared" si="118"/>
        <v>0</v>
      </c>
      <c r="AJ159" s="20"/>
      <c r="AK159" s="9"/>
      <c r="AL159" s="1">
        <f t="shared" si="119"/>
        <v>0</v>
      </c>
      <c r="AM159" s="20"/>
      <c r="AN159" s="9"/>
      <c r="AO159" s="1">
        <f t="shared" si="120"/>
        <v>0</v>
      </c>
      <c r="AP159" s="20"/>
      <c r="AQ159" s="9"/>
      <c r="AR159" s="1">
        <f t="shared" si="121"/>
        <v>0</v>
      </c>
      <c r="AT159" s="9"/>
      <c r="AU159" s="1">
        <f t="shared" si="122"/>
        <v>0</v>
      </c>
      <c r="AV159" s="20"/>
      <c r="AW159" s="9"/>
      <c r="AX159" s="1">
        <f t="shared" si="123"/>
        <v>0</v>
      </c>
      <c r="AY159" s="20"/>
      <c r="AZ159" s="10">
        <f t="shared" si="124"/>
        <v>40</v>
      </c>
      <c r="BA159" s="10">
        <f t="shared" si="125"/>
        <v>1</v>
      </c>
    </row>
    <row r="160" spans="1:53" ht="16.5" thickTop="1" thickBot="1" x14ac:dyDescent="0.3">
      <c r="A160" s="1"/>
      <c r="B160" s="1"/>
      <c r="C160" s="2"/>
      <c r="D160" s="1">
        <f>SUM(D143:D159)</f>
        <v>0</v>
      </c>
      <c r="E160" s="11">
        <f>SUM(E143:E159)</f>
        <v>0</v>
      </c>
      <c r="G160" s="1">
        <f>SUM(G143:G159)</f>
        <v>0</v>
      </c>
      <c r="H160" s="11">
        <f>SUM(H143:H159)</f>
        <v>0</v>
      </c>
      <c r="J160" s="1">
        <f>SUM(J143:J159)</f>
        <v>2</v>
      </c>
      <c r="K160" s="11">
        <f>SUM(K143:K159)</f>
        <v>2</v>
      </c>
      <c r="M160" s="1">
        <f>SUM(M143:M159)</f>
        <v>0</v>
      </c>
      <c r="N160" s="11">
        <f>SUM(N143:N159)</f>
        <v>3</v>
      </c>
      <c r="P160" s="1">
        <f>SUM(P143:P159)</f>
        <v>313</v>
      </c>
      <c r="Q160" s="11">
        <f>SUM(Q143:Q159)</f>
        <v>5</v>
      </c>
      <c r="S160" s="1">
        <f>SUM(S143:S159)</f>
        <v>45</v>
      </c>
      <c r="T160" s="11">
        <f>SUM(T143:T159)</f>
        <v>3</v>
      </c>
      <c r="V160" s="1">
        <f>SUM(V143:V159)</f>
        <v>287</v>
      </c>
      <c r="W160" s="11">
        <f>SUM(W143:W159)</f>
        <v>4</v>
      </c>
      <c r="Y160" s="1">
        <f>SUM(Y143:Y159)</f>
        <v>215</v>
      </c>
      <c r="Z160" s="11">
        <f>SUM(Z143:Z159)</f>
        <v>4</v>
      </c>
      <c r="AB160" s="1">
        <f>SUM(AB143:AB159)</f>
        <v>140</v>
      </c>
      <c r="AC160" s="11">
        <f>SUM(AC143:AC159)</f>
        <v>3</v>
      </c>
      <c r="AE160" s="1">
        <f>SUM(AE143:AE159)</f>
        <v>0</v>
      </c>
      <c r="AF160" s="11">
        <f>SUM(AF143:AF159)</f>
        <v>0</v>
      </c>
      <c r="AH160" s="1">
        <f>SUM(AH143:AH159)</f>
        <v>0</v>
      </c>
      <c r="AI160" s="11">
        <f>SUM(AI143:AI159)</f>
        <v>0</v>
      </c>
      <c r="AK160" s="1">
        <f>SUM(AK143:AK159)</f>
        <v>0</v>
      </c>
      <c r="AL160" s="11">
        <f>SUM(AL143:AL159)</f>
        <v>0</v>
      </c>
      <c r="AN160" s="1">
        <f>SUM(AN143:AN159)</f>
        <v>0</v>
      </c>
      <c r="AO160" s="11">
        <f>SUM(AO143:AO159)</f>
        <v>0</v>
      </c>
      <c r="AQ160" s="1">
        <f>SUM(AQ143:AQ159)</f>
        <v>0</v>
      </c>
      <c r="AR160" s="11">
        <f>SUM(AR143:AR159)</f>
        <v>0</v>
      </c>
      <c r="AT160" s="1">
        <f>SUM(AT143:AT159)</f>
        <v>0</v>
      </c>
      <c r="AU160" s="11">
        <f>SUM(AU143:AU159)</f>
        <v>0</v>
      </c>
      <c r="AW160" s="1">
        <f>SUM(AW143:AW159)</f>
        <v>0</v>
      </c>
      <c r="AX160" s="11">
        <f>SUM(AX143:AX159)</f>
        <v>0</v>
      </c>
      <c r="AZ160" s="12">
        <f>SUM(AZ143:AZ159)</f>
        <v>1002</v>
      </c>
      <c r="BA160" s="14">
        <f>AVERAGE(BA143:BA159)</f>
        <v>1.411764705882353</v>
      </c>
    </row>
    <row r="161" spans="1:53" ht="15.75" thickTop="1" x14ac:dyDescent="0.25"/>
    <row r="162" spans="1:53" ht="22.5" x14ac:dyDescent="0.3">
      <c r="A162" s="1"/>
      <c r="B162" s="4" t="s">
        <v>1</v>
      </c>
      <c r="C162" s="2"/>
      <c r="D162" s="3"/>
      <c r="E162" s="3"/>
      <c r="G162" s="1"/>
      <c r="H162" s="1"/>
      <c r="J162" s="1"/>
      <c r="K162" s="1"/>
      <c r="M162" s="1"/>
      <c r="N162" s="1"/>
      <c r="P162" s="1"/>
      <c r="Q162" s="1"/>
      <c r="S162" s="1"/>
      <c r="T162" s="1"/>
      <c r="V162" s="1"/>
      <c r="W162" s="1"/>
      <c r="Y162" s="1"/>
      <c r="Z162" s="1"/>
      <c r="AB162" s="1"/>
      <c r="AC162" s="1"/>
      <c r="AE162" s="1"/>
      <c r="AF162" s="1"/>
      <c r="AH162" s="1"/>
      <c r="AI162" s="1"/>
      <c r="AK162" s="1"/>
      <c r="AL162" s="1"/>
      <c r="AN162" s="1"/>
      <c r="AO162" s="1"/>
      <c r="AQ162" s="1"/>
      <c r="AR162" s="1"/>
      <c r="AT162" s="1"/>
      <c r="AU162" s="1"/>
      <c r="AW162" s="1"/>
      <c r="AX162" s="1"/>
      <c r="AY162" s="1"/>
      <c r="AZ162" s="1"/>
    </row>
    <row r="163" spans="1:53" x14ac:dyDescent="0.25">
      <c r="A163" s="1"/>
      <c r="B163" s="1"/>
      <c r="C163" s="2"/>
      <c r="D163" s="26" t="s">
        <v>38</v>
      </c>
      <c r="E163" s="15"/>
      <c r="G163" s="136" t="s">
        <v>39</v>
      </c>
      <c r="H163" s="136"/>
      <c r="J163" s="136" t="s">
        <v>41</v>
      </c>
      <c r="K163" s="136"/>
      <c r="M163" s="136" t="s">
        <v>40</v>
      </c>
      <c r="N163" s="136"/>
      <c r="P163" s="136" t="s">
        <v>42</v>
      </c>
      <c r="Q163" s="136"/>
      <c r="S163" s="136" t="s">
        <v>43</v>
      </c>
      <c r="T163" s="136"/>
      <c r="V163" s="136" t="s">
        <v>44</v>
      </c>
      <c r="W163" s="136"/>
      <c r="Y163" s="136" t="s">
        <v>45</v>
      </c>
      <c r="Z163" s="136"/>
      <c r="AB163" s="136" t="s">
        <v>46</v>
      </c>
      <c r="AC163" s="136"/>
      <c r="AE163" s="136" t="s">
        <v>47</v>
      </c>
      <c r="AF163" s="136"/>
      <c r="AH163" s="136" t="s">
        <v>48</v>
      </c>
      <c r="AI163" s="136"/>
      <c r="AK163" s="136" t="s">
        <v>46</v>
      </c>
      <c r="AL163" s="136"/>
      <c r="AN163" s="136" t="s">
        <v>47</v>
      </c>
      <c r="AO163" s="136"/>
      <c r="AQ163" s="136" t="s">
        <v>48</v>
      </c>
      <c r="AR163" s="136"/>
      <c r="AT163" s="26" t="s">
        <v>49</v>
      </c>
      <c r="AU163" s="26"/>
      <c r="AW163" s="26" t="s">
        <v>50</v>
      </c>
      <c r="AX163" s="26"/>
      <c r="AY163" s="1"/>
      <c r="AZ163" s="1"/>
    </row>
    <row r="164" spans="1:53" ht="18" thickBot="1" x14ac:dyDescent="0.35">
      <c r="A164" s="1"/>
      <c r="B164" s="5" t="s">
        <v>2</v>
      </c>
      <c r="C164" s="6" t="s">
        <v>3</v>
      </c>
      <c r="D164" s="7" t="s">
        <v>9</v>
      </c>
      <c r="E164" s="7" t="s">
        <v>4</v>
      </c>
      <c r="G164" s="7" t="s">
        <v>9</v>
      </c>
      <c r="H164" s="8" t="s">
        <v>4</v>
      </c>
      <c r="J164" s="7" t="s">
        <v>9</v>
      </c>
      <c r="K164" s="8" t="s">
        <v>4</v>
      </c>
      <c r="M164" s="7" t="s">
        <v>9</v>
      </c>
      <c r="N164" s="8" t="s">
        <v>4</v>
      </c>
      <c r="P164" s="7" t="s">
        <v>9</v>
      </c>
      <c r="Q164" s="8" t="s">
        <v>4</v>
      </c>
      <c r="S164" s="7" t="s">
        <v>9</v>
      </c>
      <c r="T164" s="8" t="s">
        <v>4</v>
      </c>
      <c r="V164" s="7" t="s">
        <v>9</v>
      </c>
      <c r="W164" s="8" t="s">
        <v>4</v>
      </c>
      <c r="Y164" s="7" t="s">
        <v>9</v>
      </c>
      <c r="Z164" s="8" t="s">
        <v>4</v>
      </c>
      <c r="AB164" s="7" t="s">
        <v>9</v>
      </c>
      <c r="AC164" s="8" t="s">
        <v>4</v>
      </c>
      <c r="AE164" s="7" t="s">
        <v>9</v>
      </c>
      <c r="AF164" s="8" t="s">
        <v>4</v>
      </c>
      <c r="AH164" s="7" t="s">
        <v>9</v>
      </c>
      <c r="AI164" s="8" t="s">
        <v>4</v>
      </c>
      <c r="AK164" s="7" t="s">
        <v>9</v>
      </c>
      <c r="AL164" s="8" t="s">
        <v>4</v>
      </c>
      <c r="AN164" s="7" t="s">
        <v>9</v>
      </c>
      <c r="AO164" s="8" t="s">
        <v>4</v>
      </c>
      <c r="AQ164" s="7" t="s">
        <v>9</v>
      </c>
      <c r="AR164" s="8" t="s">
        <v>4</v>
      </c>
      <c r="AT164" s="7" t="s">
        <v>9</v>
      </c>
      <c r="AU164" s="8" t="s">
        <v>4</v>
      </c>
      <c r="AW164" s="7" t="s">
        <v>9</v>
      </c>
      <c r="AX164" s="8" t="s">
        <v>4</v>
      </c>
      <c r="AZ164" s="8" t="s">
        <v>10</v>
      </c>
      <c r="BA164" s="5" t="s">
        <v>11</v>
      </c>
    </row>
    <row r="165" spans="1:53" ht="16.5" thickTop="1" thickBot="1" x14ac:dyDescent="0.3">
      <c r="A165" s="13" t="s">
        <v>58</v>
      </c>
      <c r="B165" s="1"/>
      <c r="C165" s="22"/>
      <c r="D165" s="3"/>
      <c r="E165" s="3"/>
      <c r="F165" s="20"/>
      <c r="G165" s="1"/>
      <c r="H165" s="1"/>
      <c r="I165" s="20"/>
      <c r="J165" s="1"/>
      <c r="K165" s="1"/>
      <c r="L165" s="20"/>
      <c r="M165" s="1"/>
      <c r="N165" s="1"/>
      <c r="O165" s="20"/>
      <c r="P165" s="1"/>
      <c r="Q165" s="1"/>
      <c r="R165" s="20"/>
      <c r="S165" s="1"/>
      <c r="T165" s="1"/>
      <c r="U165" s="20"/>
      <c r="V165" s="1"/>
      <c r="W165" s="1"/>
      <c r="X165" s="20"/>
      <c r="Y165" s="1"/>
      <c r="Z165" s="1"/>
      <c r="AA165" s="20"/>
      <c r="AB165" s="1"/>
      <c r="AC165" s="1"/>
      <c r="AD165" s="20"/>
      <c r="AE165" s="1"/>
      <c r="AF165" s="1"/>
      <c r="AG165" s="20"/>
      <c r="AH165" s="1"/>
      <c r="AI165" s="1"/>
      <c r="AJ165" s="20"/>
      <c r="AK165" s="1"/>
      <c r="AL165" s="1"/>
      <c r="AM165" s="20"/>
      <c r="AN165" s="1"/>
      <c r="AO165" s="1"/>
      <c r="AP165" s="20"/>
      <c r="AQ165" s="1"/>
      <c r="AR165" s="1"/>
      <c r="AT165" s="1"/>
      <c r="AU165" s="1"/>
      <c r="AV165" s="20"/>
      <c r="AW165" s="1"/>
      <c r="AX165" s="1"/>
      <c r="AY165" s="20"/>
      <c r="AZ165" s="1"/>
      <c r="BA165" s="1"/>
    </row>
    <row r="166" spans="1:53" x14ac:dyDescent="0.25">
      <c r="A166" s="1"/>
      <c r="B166" s="1" t="s">
        <v>26</v>
      </c>
      <c r="C166" s="23" t="s">
        <v>27</v>
      </c>
      <c r="D166" s="21"/>
      <c r="E166" s="1">
        <f t="shared" ref="E166:E182" si="126">COUNT(D166)</f>
        <v>0</v>
      </c>
      <c r="F166" s="20"/>
      <c r="G166" s="19"/>
      <c r="H166" s="1">
        <f t="shared" ref="H166:H182" si="127">COUNT(G166)</f>
        <v>0</v>
      </c>
      <c r="I166" s="20"/>
      <c r="J166" s="9"/>
      <c r="K166" s="1">
        <f t="shared" ref="K166:K182" si="128">COUNT(J166)</f>
        <v>0</v>
      </c>
      <c r="L166" s="20"/>
      <c r="M166" s="9"/>
      <c r="N166" s="1">
        <f t="shared" ref="N166:N182" si="129">COUNT(M166)</f>
        <v>0</v>
      </c>
      <c r="O166" s="20"/>
      <c r="P166" s="9"/>
      <c r="Q166" s="1">
        <f t="shared" ref="Q166:Q182" si="130">COUNT(P166)</f>
        <v>0</v>
      </c>
      <c r="R166" s="20"/>
      <c r="S166" s="9"/>
      <c r="T166" s="1">
        <f t="shared" ref="T166:T182" si="131">COUNT(S166)</f>
        <v>0</v>
      </c>
      <c r="U166" s="20"/>
      <c r="V166" s="9"/>
      <c r="W166" s="1">
        <f t="shared" ref="W166:W182" si="132">COUNT(V166)</f>
        <v>0</v>
      </c>
      <c r="X166" s="20"/>
      <c r="Y166" s="9"/>
      <c r="Z166" s="1">
        <f t="shared" ref="Z166:Z182" si="133">COUNT(Y166)</f>
        <v>0</v>
      </c>
      <c r="AA166" s="20"/>
      <c r="AB166" s="9"/>
      <c r="AC166" s="1">
        <f t="shared" ref="AC166:AC182" si="134">COUNT(AB166)</f>
        <v>0</v>
      </c>
      <c r="AD166" s="20"/>
      <c r="AE166" s="9"/>
      <c r="AF166" s="1">
        <f t="shared" ref="AF166:AF182" si="135">COUNT(AE166)</f>
        <v>0</v>
      </c>
      <c r="AG166" s="20"/>
      <c r="AH166" s="9"/>
      <c r="AI166" s="1">
        <f t="shared" ref="AI166:AI182" si="136">COUNT(AH166)</f>
        <v>0</v>
      </c>
      <c r="AJ166" s="20"/>
      <c r="AK166" s="9"/>
      <c r="AL166" s="1">
        <f t="shared" ref="AL166:AL182" si="137">COUNT(AK166)</f>
        <v>0</v>
      </c>
      <c r="AM166" s="20"/>
      <c r="AN166" s="9"/>
      <c r="AO166" s="1">
        <f t="shared" ref="AO166:AO182" si="138">COUNT(AN166)</f>
        <v>0</v>
      </c>
      <c r="AP166" s="20"/>
      <c r="AQ166" s="9"/>
      <c r="AR166" s="1">
        <f t="shared" ref="AR166:AR182" si="139">COUNT(AQ166)</f>
        <v>0</v>
      </c>
      <c r="AT166" s="9"/>
      <c r="AU166" s="1">
        <f t="shared" ref="AU166:AU182" si="140">COUNT(AT166)</f>
        <v>0</v>
      </c>
      <c r="AV166" s="20"/>
      <c r="AW166" s="9"/>
      <c r="AX166" s="1">
        <f t="shared" ref="AX166:AX182" si="141">COUNT(AW166)</f>
        <v>0</v>
      </c>
      <c r="AY166" s="20"/>
      <c r="AZ166" s="10">
        <f t="shared" ref="AZ166:AZ182" si="142">SUM(AW166,AT166,AH166,AE166,AB166,Y166,V166,S166,P166,M166,J166,G166,D166)</f>
        <v>0</v>
      </c>
      <c r="BA166" s="10">
        <f t="shared" ref="BA166:BA182" si="143">SUM(AX166,AU166,AI166,AF166,AC166,Z166,W166,T166,Q166,N166,K166,H166,E166)</f>
        <v>0</v>
      </c>
    </row>
    <row r="167" spans="1:53" x14ac:dyDescent="0.25">
      <c r="A167" s="1"/>
      <c r="B167" s="18" t="s">
        <v>15</v>
      </c>
      <c r="C167" s="24" t="s">
        <v>22</v>
      </c>
      <c r="D167" s="21"/>
      <c r="E167" s="1">
        <f t="shared" si="126"/>
        <v>0</v>
      </c>
      <c r="F167" s="20"/>
      <c r="G167" s="19"/>
      <c r="H167" s="1">
        <f t="shared" si="127"/>
        <v>0</v>
      </c>
      <c r="I167" s="20"/>
      <c r="J167" s="9"/>
      <c r="K167" s="1">
        <f t="shared" si="128"/>
        <v>0</v>
      </c>
      <c r="L167" s="20"/>
      <c r="M167" s="9"/>
      <c r="N167" s="1">
        <f t="shared" si="129"/>
        <v>0</v>
      </c>
      <c r="O167" s="20"/>
      <c r="P167" s="9"/>
      <c r="Q167" s="1">
        <f t="shared" si="130"/>
        <v>0</v>
      </c>
      <c r="R167" s="20"/>
      <c r="S167" s="9">
        <v>5</v>
      </c>
      <c r="T167" s="1">
        <f t="shared" si="131"/>
        <v>1</v>
      </c>
      <c r="U167" s="20"/>
      <c r="V167" s="9">
        <v>10</v>
      </c>
      <c r="W167" s="1">
        <f t="shared" si="132"/>
        <v>1</v>
      </c>
      <c r="X167" s="20"/>
      <c r="Y167" s="9"/>
      <c r="Z167" s="1">
        <f t="shared" si="133"/>
        <v>0</v>
      </c>
      <c r="AA167" s="20"/>
      <c r="AB167" s="9">
        <v>5</v>
      </c>
      <c r="AC167" s="1">
        <f t="shared" si="134"/>
        <v>1</v>
      </c>
      <c r="AD167" s="20"/>
      <c r="AE167" s="9"/>
      <c r="AF167" s="1">
        <f t="shared" si="135"/>
        <v>0</v>
      </c>
      <c r="AG167" s="20"/>
      <c r="AH167" s="9"/>
      <c r="AI167" s="1">
        <f t="shared" si="136"/>
        <v>0</v>
      </c>
      <c r="AJ167" s="20"/>
      <c r="AK167" s="9"/>
      <c r="AL167" s="1">
        <f t="shared" si="137"/>
        <v>0</v>
      </c>
      <c r="AM167" s="20"/>
      <c r="AN167" s="9"/>
      <c r="AO167" s="1">
        <f t="shared" si="138"/>
        <v>0</v>
      </c>
      <c r="AP167" s="20"/>
      <c r="AQ167" s="9"/>
      <c r="AR167" s="1">
        <f t="shared" si="139"/>
        <v>0</v>
      </c>
      <c r="AT167" s="9"/>
      <c r="AU167" s="1">
        <f t="shared" si="140"/>
        <v>0</v>
      </c>
      <c r="AV167" s="20"/>
      <c r="AW167" s="9"/>
      <c r="AX167" s="1">
        <f t="shared" si="141"/>
        <v>0</v>
      </c>
      <c r="AY167" s="20"/>
      <c r="AZ167" s="10">
        <f t="shared" si="142"/>
        <v>20</v>
      </c>
      <c r="BA167" s="10">
        <f t="shared" si="143"/>
        <v>3</v>
      </c>
    </row>
    <row r="168" spans="1:53" x14ac:dyDescent="0.25">
      <c r="A168" s="1"/>
      <c r="B168" s="3" t="s">
        <v>17</v>
      </c>
      <c r="C168" s="23" t="s">
        <v>18</v>
      </c>
      <c r="D168" s="21"/>
      <c r="E168" s="1">
        <f t="shared" si="126"/>
        <v>0</v>
      </c>
      <c r="F168" s="20"/>
      <c r="G168" s="19"/>
      <c r="H168" s="1">
        <f t="shared" si="127"/>
        <v>0</v>
      </c>
      <c r="I168" s="20"/>
      <c r="J168" s="9"/>
      <c r="K168" s="1">
        <f t="shared" si="128"/>
        <v>0</v>
      </c>
      <c r="L168" s="20"/>
      <c r="M168" s="9"/>
      <c r="N168" s="1">
        <f t="shared" si="129"/>
        <v>0</v>
      </c>
      <c r="O168" s="20"/>
      <c r="P168" s="9"/>
      <c r="Q168" s="1">
        <f t="shared" si="130"/>
        <v>0</v>
      </c>
      <c r="R168" s="20"/>
      <c r="S168" s="9">
        <v>1</v>
      </c>
      <c r="T168" s="1">
        <f t="shared" si="131"/>
        <v>1</v>
      </c>
      <c r="U168" s="20"/>
      <c r="V168" s="9">
        <v>100</v>
      </c>
      <c r="W168" s="1">
        <f t="shared" si="132"/>
        <v>1</v>
      </c>
      <c r="X168" s="20"/>
      <c r="Y168" s="9">
        <v>25</v>
      </c>
      <c r="Z168" s="1">
        <f t="shared" si="133"/>
        <v>1</v>
      </c>
      <c r="AA168" s="20"/>
      <c r="AB168" s="9">
        <v>20</v>
      </c>
      <c r="AC168" s="1">
        <f t="shared" si="134"/>
        <v>1</v>
      </c>
      <c r="AD168" s="20"/>
      <c r="AE168" s="9"/>
      <c r="AF168" s="1">
        <f t="shared" si="135"/>
        <v>0</v>
      </c>
      <c r="AG168" s="20"/>
      <c r="AH168" s="9"/>
      <c r="AI168" s="1">
        <f t="shared" si="136"/>
        <v>0</v>
      </c>
      <c r="AJ168" s="20"/>
      <c r="AK168" s="9"/>
      <c r="AL168" s="1">
        <f t="shared" si="137"/>
        <v>0</v>
      </c>
      <c r="AM168" s="20"/>
      <c r="AN168" s="9"/>
      <c r="AO168" s="1">
        <f t="shared" si="138"/>
        <v>0</v>
      </c>
      <c r="AP168" s="20"/>
      <c r="AQ168" s="9"/>
      <c r="AR168" s="1">
        <f t="shared" si="139"/>
        <v>0</v>
      </c>
      <c r="AT168" s="9"/>
      <c r="AU168" s="1">
        <f t="shared" si="140"/>
        <v>0</v>
      </c>
      <c r="AV168" s="20"/>
      <c r="AW168" s="9"/>
      <c r="AX168" s="1">
        <f t="shared" si="141"/>
        <v>0</v>
      </c>
      <c r="AY168" s="20"/>
      <c r="AZ168" s="10">
        <f t="shared" si="142"/>
        <v>146</v>
      </c>
      <c r="BA168" s="10">
        <f t="shared" si="143"/>
        <v>4</v>
      </c>
    </row>
    <row r="169" spans="1:53" x14ac:dyDescent="0.25">
      <c r="A169" s="1"/>
      <c r="B169" s="1" t="s">
        <v>17</v>
      </c>
      <c r="C169" s="24" t="s">
        <v>19</v>
      </c>
      <c r="D169" s="21"/>
      <c r="E169" s="1">
        <f t="shared" si="126"/>
        <v>0</v>
      </c>
      <c r="F169" s="20"/>
      <c r="G169" s="19"/>
      <c r="H169" s="1">
        <f t="shared" si="127"/>
        <v>0</v>
      </c>
      <c r="I169" s="20"/>
      <c r="J169" s="9"/>
      <c r="K169" s="1">
        <f t="shared" si="128"/>
        <v>0</v>
      </c>
      <c r="L169" s="20"/>
      <c r="M169" s="9"/>
      <c r="N169" s="1">
        <f t="shared" si="129"/>
        <v>0</v>
      </c>
      <c r="O169" s="20"/>
      <c r="P169" s="9"/>
      <c r="Q169" s="1">
        <f t="shared" si="130"/>
        <v>0</v>
      </c>
      <c r="R169" s="20"/>
      <c r="S169" s="9"/>
      <c r="T169" s="1">
        <f t="shared" si="131"/>
        <v>0</v>
      </c>
      <c r="U169" s="20"/>
      <c r="V169" s="9"/>
      <c r="W169" s="1">
        <f t="shared" si="132"/>
        <v>0</v>
      </c>
      <c r="X169" s="20"/>
      <c r="Y169" s="9"/>
      <c r="Z169" s="1">
        <f t="shared" si="133"/>
        <v>0</v>
      </c>
      <c r="AA169" s="20"/>
      <c r="AB169" s="9"/>
      <c r="AC169" s="1">
        <f t="shared" si="134"/>
        <v>0</v>
      </c>
      <c r="AD169" s="20"/>
      <c r="AE169" s="9"/>
      <c r="AF169" s="1">
        <f t="shared" si="135"/>
        <v>0</v>
      </c>
      <c r="AG169" s="20"/>
      <c r="AH169" s="9"/>
      <c r="AI169" s="1">
        <f t="shared" si="136"/>
        <v>0</v>
      </c>
      <c r="AJ169" s="20"/>
      <c r="AK169" s="9"/>
      <c r="AL169" s="1">
        <f t="shared" si="137"/>
        <v>0</v>
      </c>
      <c r="AM169" s="20"/>
      <c r="AN169" s="9"/>
      <c r="AO169" s="1">
        <f t="shared" si="138"/>
        <v>0</v>
      </c>
      <c r="AP169" s="20"/>
      <c r="AQ169" s="9"/>
      <c r="AR169" s="1">
        <f t="shared" si="139"/>
        <v>0</v>
      </c>
      <c r="AT169" s="9"/>
      <c r="AU169" s="1">
        <f t="shared" si="140"/>
        <v>0</v>
      </c>
      <c r="AV169" s="20"/>
      <c r="AW169" s="9"/>
      <c r="AX169" s="1">
        <f t="shared" si="141"/>
        <v>0</v>
      </c>
      <c r="AY169" s="20"/>
      <c r="AZ169" s="10">
        <f t="shared" si="142"/>
        <v>0</v>
      </c>
      <c r="BA169" s="10">
        <f t="shared" si="143"/>
        <v>0</v>
      </c>
    </row>
    <row r="170" spans="1:53" x14ac:dyDescent="0.25">
      <c r="A170" s="1"/>
      <c r="B170" s="3" t="s">
        <v>14</v>
      </c>
      <c r="C170" s="24" t="s">
        <v>21</v>
      </c>
      <c r="D170" s="21"/>
      <c r="E170" s="1">
        <f t="shared" si="126"/>
        <v>0</v>
      </c>
      <c r="F170" s="20"/>
      <c r="G170" s="19"/>
      <c r="H170" s="1">
        <f t="shared" si="127"/>
        <v>0</v>
      </c>
      <c r="I170" s="20"/>
      <c r="J170" s="9"/>
      <c r="K170" s="1">
        <f t="shared" si="128"/>
        <v>0</v>
      </c>
      <c r="L170" s="20"/>
      <c r="M170" s="9"/>
      <c r="N170" s="1">
        <f t="shared" si="129"/>
        <v>0</v>
      </c>
      <c r="O170" s="20"/>
      <c r="P170" s="9"/>
      <c r="Q170" s="1">
        <f t="shared" si="130"/>
        <v>0</v>
      </c>
      <c r="R170" s="20"/>
      <c r="S170" s="9"/>
      <c r="T170" s="1">
        <f t="shared" si="131"/>
        <v>0</v>
      </c>
      <c r="U170" s="20"/>
      <c r="V170" s="9"/>
      <c r="W170" s="1">
        <f t="shared" si="132"/>
        <v>0</v>
      </c>
      <c r="X170" s="20"/>
      <c r="Y170" s="9"/>
      <c r="Z170" s="1">
        <f t="shared" si="133"/>
        <v>0</v>
      </c>
      <c r="AA170" s="20"/>
      <c r="AB170" s="9"/>
      <c r="AC170" s="1">
        <f t="shared" si="134"/>
        <v>0</v>
      </c>
      <c r="AD170" s="20"/>
      <c r="AE170" s="9"/>
      <c r="AF170" s="1">
        <f t="shared" si="135"/>
        <v>0</v>
      </c>
      <c r="AG170" s="20"/>
      <c r="AH170" s="9"/>
      <c r="AI170" s="1">
        <f t="shared" si="136"/>
        <v>0</v>
      </c>
      <c r="AJ170" s="20"/>
      <c r="AK170" s="9"/>
      <c r="AL170" s="1">
        <f t="shared" si="137"/>
        <v>0</v>
      </c>
      <c r="AM170" s="20"/>
      <c r="AN170" s="9"/>
      <c r="AO170" s="1">
        <f t="shared" si="138"/>
        <v>0</v>
      </c>
      <c r="AP170" s="20"/>
      <c r="AQ170" s="9"/>
      <c r="AR170" s="1">
        <f t="shared" si="139"/>
        <v>0</v>
      </c>
      <c r="AT170" s="9"/>
      <c r="AU170" s="1">
        <f t="shared" si="140"/>
        <v>0</v>
      </c>
      <c r="AV170" s="20"/>
      <c r="AW170" s="9"/>
      <c r="AX170" s="1">
        <f t="shared" si="141"/>
        <v>0</v>
      </c>
      <c r="AY170" s="20"/>
      <c r="AZ170" s="10">
        <f t="shared" si="142"/>
        <v>0</v>
      </c>
      <c r="BA170" s="10">
        <f t="shared" si="143"/>
        <v>0</v>
      </c>
    </row>
    <row r="171" spans="1:53" x14ac:dyDescent="0.25">
      <c r="A171" s="1"/>
      <c r="B171" s="3" t="s">
        <v>6</v>
      </c>
      <c r="C171" s="23" t="s">
        <v>29</v>
      </c>
      <c r="D171" s="21"/>
      <c r="E171" s="1">
        <f t="shared" si="126"/>
        <v>0</v>
      </c>
      <c r="F171" s="20"/>
      <c r="G171" s="19"/>
      <c r="H171" s="1">
        <f t="shared" si="127"/>
        <v>0</v>
      </c>
      <c r="I171" s="20"/>
      <c r="J171" s="9"/>
      <c r="K171" s="1">
        <f t="shared" si="128"/>
        <v>0</v>
      </c>
      <c r="L171" s="20"/>
      <c r="M171" s="9"/>
      <c r="N171" s="1">
        <f t="shared" si="129"/>
        <v>0</v>
      </c>
      <c r="O171" s="20"/>
      <c r="P171" s="9">
        <v>16</v>
      </c>
      <c r="Q171" s="1">
        <f t="shared" si="130"/>
        <v>1</v>
      </c>
      <c r="R171" s="20"/>
      <c r="S171" s="9"/>
      <c r="T171" s="1">
        <f t="shared" si="131"/>
        <v>0</v>
      </c>
      <c r="U171" s="20"/>
      <c r="V171" s="9">
        <v>5</v>
      </c>
      <c r="W171" s="1">
        <f t="shared" si="132"/>
        <v>1</v>
      </c>
      <c r="X171" s="20"/>
      <c r="Y171" s="9"/>
      <c r="Z171" s="1">
        <f t="shared" si="133"/>
        <v>0</v>
      </c>
      <c r="AA171" s="20"/>
      <c r="AB171" s="9"/>
      <c r="AC171" s="1">
        <f t="shared" si="134"/>
        <v>0</v>
      </c>
      <c r="AD171" s="20"/>
      <c r="AE171" s="9"/>
      <c r="AF171" s="1">
        <f t="shared" si="135"/>
        <v>0</v>
      </c>
      <c r="AG171" s="20"/>
      <c r="AH171" s="9"/>
      <c r="AI171" s="1">
        <f t="shared" si="136"/>
        <v>0</v>
      </c>
      <c r="AJ171" s="20"/>
      <c r="AK171" s="9"/>
      <c r="AL171" s="1">
        <f t="shared" si="137"/>
        <v>0</v>
      </c>
      <c r="AM171" s="20"/>
      <c r="AN171" s="9"/>
      <c r="AO171" s="1">
        <f t="shared" si="138"/>
        <v>0</v>
      </c>
      <c r="AP171" s="20"/>
      <c r="AQ171" s="9"/>
      <c r="AR171" s="1">
        <f t="shared" si="139"/>
        <v>0</v>
      </c>
      <c r="AT171" s="9"/>
      <c r="AU171" s="1">
        <f t="shared" si="140"/>
        <v>0</v>
      </c>
      <c r="AV171" s="20"/>
      <c r="AW171" s="9"/>
      <c r="AX171" s="1">
        <f t="shared" si="141"/>
        <v>0</v>
      </c>
      <c r="AY171" s="20"/>
      <c r="AZ171" s="10">
        <f t="shared" si="142"/>
        <v>21</v>
      </c>
      <c r="BA171" s="10">
        <f t="shared" si="143"/>
        <v>2</v>
      </c>
    </row>
    <row r="172" spans="1:53" x14ac:dyDescent="0.25">
      <c r="A172" s="1"/>
      <c r="B172" s="18" t="s">
        <v>16</v>
      </c>
      <c r="C172" s="24" t="s">
        <v>20</v>
      </c>
      <c r="D172" s="21"/>
      <c r="E172" s="1">
        <f t="shared" si="126"/>
        <v>0</v>
      </c>
      <c r="F172" s="20"/>
      <c r="G172" s="19"/>
      <c r="H172" s="1">
        <f t="shared" si="127"/>
        <v>0</v>
      </c>
      <c r="I172" s="20"/>
      <c r="J172" s="9"/>
      <c r="K172" s="1">
        <f t="shared" si="128"/>
        <v>0</v>
      </c>
      <c r="L172" s="20"/>
      <c r="M172" s="9">
        <v>0</v>
      </c>
      <c r="N172" s="1">
        <f t="shared" si="129"/>
        <v>1</v>
      </c>
      <c r="O172" s="20"/>
      <c r="P172" s="9">
        <v>65</v>
      </c>
      <c r="Q172" s="1">
        <f t="shared" si="130"/>
        <v>1</v>
      </c>
      <c r="R172" s="20"/>
      <c r="S172" s="9">
        <v>170</v>
      </c>
      <c r="T172" s="1">
        <f t="shared" si="131"/>
        <v>1</v>
      </c>
      <c r="U172" s="20"/>
      <c r="V172" s="9">
        <v>35</v>
      </c>
      <c r="W172" s="1">
        <f t="shared" si="132"/>
        <v>1</v>
      </c>
      <c r="X172" s="20"/>
      <c r="Y172" s="9">
        <v>10</v>
      </c>
      <c r="Z172" s="1">
        <f t="shared" si="133"/>
        <v>1</v>
      </c>
      <c r="AA172" s="20"/>
      <c r="AB172" s="9">
        <v>5</v>
      </c>
      <c r="AC172" s="1">
        <f t="shared" si="134"/>
        <v>1</v>
      </c>
      <c r="AD172" s="20"/>
      <c r="AE172" s="9"/>
      <c r="AF172" s="1">
        <f t="shared" si="135"/>
        <v>0</v>
      </c>
      <c r="AG172" s="20"/>
      <c r="AH172" s="9"/>
      <c r="AI172" s="1">
        <f t="shared" si="136"/>
        <v>0</v>
      </c>
      <c r="AJ172" s="20"/>
      <c r="AK172" s="9"/>
      <c r="AL172" s="1">
        <f t="shared" si="137"/>
        <v>0</v>
      </c>
      <c r="AM172" s="20"/>
      <c r="AN172" s="9"/>
      <c r="AO172" s="1">
        <f t="shared" si="138"/>
        <v>0</v>
      </c>
      <c r="AP172" s="20"/>
      <c r="AQ172" s="9"/>
      <c r="AR172" s="1">
        <f t="shared" si="139"/>
        <v>0</v>
      </c>
      <c r="AT172" s="9"/>
      <c r="AU172" s="1">
        <f t="shared" si="140"/>
        <v>0</v>
      </c>
      <c r="AV172" s="20"/>
      <c r="AW172" s="9"/>
      <c r="AX172" s="1">
        <f t="shared" si="141"/>
        <v>0</v>
      </c>
      <c r="AY172" s="20"/>
      <c r="AZ172" s="10">
        <f t="shared" si="142"/>
        <v>285</v>
      </c>
      <c r="BA172" s="10">
        <f t="shared" si="143"/>
        <v>6</v>
      </c>
    </row>
    <row r="173" spans="1:53" x14ac:dyDescent="0.25">
      <c r="A173" s="16"/>
      <c r="B173" s="3" t="s">
        <v>33</v>
      </c>
      <c r="C173" s="25" t="s">
        <v>34</v>
      </c>
      <c r="D173" s="21"/>
      <c r="E173" s="1">
        <f t="shared" si="126"/>
        <v>0</v>
      </c>
      <c r="F173" s="20"/>
      <c r="G173" s="19"/>
      <c r="H173" s="1">
        <f t="shared" si="127"/>
        <v>0</v>
      </c>
      <c r="I173" s="20"/>
      <c r="J173" s="9"/>
      <c r="K173" s="1">
        <f t="shared" si="128"/>
        <v>0</v>
      </c>
      <c r="L173" s="20"/>
      <c r="M173" s="9"/>
      <c r="N173" s="1">
        <f t="shared" si="129"/>
        <v>0</v>
      </c>
      <c r="O173" s="20"/>
      <c r="P173" s="9"/>
      <c r="Q173" s="1">
        <f t="shared" si="130"/>
        <v>0</v>
      </c>
      <c r="R173" s="20"/>
      <c r="S173" s="9"/>
      <c r="T173" s="1">
        <f t="shared" si="131"/>
        <v>0</v>
      </c>
      <c r="U173" s="20"/>
      <c r="V173" s="9"/>
      <c r="W173" s="1">
        <f t="shared" si="132"/>
        <v>0</v>
      </c>
      <c r="X173" s="20"/>
      <c r="Y173" s="9"/>
      <c r="Z173" s="1">
        <f t="shared" si="133"/>
        <v>0</v>
      </c>
      <c r="AA173" s="20"/>
      <c r="AB173" s="9"/>
      <c r="AC173" s="1">
        <f t="shared" si="134"/>
        <v>0</v>
      </c>
      <c r="AD173" s="20"/>
      <c r="AE173" s="9"/>
      <c r="AF173" s="1">
        <f t="shared" si="135"/>
        <v>0</v>
      </c>
      <c r="AG173" s="20"/>
      <c r="AH173" s="9"/>
      <c r="AI173" s="1">
        <f t="shared" si="136"/>
        <v>0</v>
      </c>
      <c r="AJ173" s="20"/>
      <c r="AK173" s="9"/>
      <c r="AL173" s="1">
        <f t="shared" si="137"/>
        <v>0</v>
      </c>
      <c r="AM173" s="20"/>
      <c r="AN173" s="9"/>
      <c r="AO173" s="1">
        <f t="shared" si="138"/>
        <v>0</v>
      </c>
      <c r="AP173" s="20"/>
      <c r="AQ173" s="9"/>
      <c r="AR173" s="1">
        <f t="shared" si="139"/>
        <v>0</v>
      </c>
      <c r="AT173" s="9"/>
      <c r="AU173" s="1">
        <f t="shared" si="140"/>
        <v>0</v>
      </c>
      <c r="AV173" s="20"/>
      <c r="AW173" s="9"/>
      <c r="AX173" s="1">
        <f t="shared" si="141"/>
        <v>0</v>
      </c>
      <c r="AY173" s="20"/>
      <c r="AZ173" s="10">
        <f t="shared" si="142"/>
        <v>0</v>
      </c>
      <c r="BA173" s="10">
        <f t="shared" si="143"/>
        <v>0</v>
      </c>
    </row>
    <row r="174" spans="1:53" x14ac:dyDescent="0.25">
      <c r="A174" s="1"/>
      <c r="B174" s="3" t="s">
        <v>31</v>
      </c>
      <c r="C174" s="25" t="s">
        <v>32</v>
      </c>
      <c r="D174" s="21"/>
      <c r="E174" s="1">
        <f t="shared" si="126"/>
        <v>0</v>
      </c>
      <c r="F174" s="20"/>
      <c r="G174" s="19"/>
      <c r="H174" s="1">
        <f t="shared" si="127"/>
        <v>0</v>
      </c>
      <c r="I174" s="20"/>
      <c r="J174" s="9"/>
      <c r="K174" s="1">
        <f t="shared" si="128"/>
        <v>0</v>
      </c>
      <c r="L174" s="20"/>
      <c r="M174" s="9"/>
      <c r="N174" s="1">
        <f t="shared" si="129"/>
        <v>0</v>
      </c>
      <c r="O174" s="20"/>
      <c r="P174" s="9"/>
      <c r="Q174" s="1">
        <f t="shared" si="130"/>
        <v>0</v>
      </c>
      <c r="R174" s="20"/>
      <c r="S174" s="9"/>
      <c r="T174" s="1">
        <f t="shared" si="131"/>
        <v>0</v>
      </c>
      <c r="U174" s="20"/>
      <c r="V174" s="9"/>
      <c r="W174" s="1">
        <f t="shared" si="132"/>
        <v>0</v>
      </c>
      <c r="X174" s="20"/>
      <c r="Y174" s="9"/>
      <c r="Z174" s="1">
        <f t="shared" si="133"/>
        <v>0</v>
      </c>
      <c r="AA174" s="20"/>
      <c r="AB174" s="9"/>
      <c r="AC174" s="1">
        <f t="shared" si="134"/>
        <v>0</v>
      </c>
      <c r="AD174" s="20"/>
      <c r="AE174" s="9"/>
      <c r="AF174" s="1">
        <f t="shared" si="135"/>
        <v>0</v>
      </c>
      <c r="AG174" s="20"/>
      <c r="AH174" s="9"/>
      <c r="AI174" s="1">
        <f t="shared" si="136"/>
        <v>0</v>
      </c>
      <c r="AJ174" s="20"/>
      <c r="AK174" s="9"/>
      <c r="AL174" s="1">
        <f t="shared" si="137"/>
        <v>0</v>
      </c>
      <c r="AM174" s="20"/>
      <c r="AN174" s="9"/>
      <c r="AO174" s="1">
        <f t="shared" si="138"/>
        <v>0</v>
      </c>
      <c r="AP174" s="20"/>
      <c r="AQ174" s="9"/>
      <c r="AR174" s="1">
        <f t="shared" si="139"/>
        <v>0</v>
      </c>
      <c r="AT174" s="9"/>
      <c r="AU174" s="1">
        <f t="shared" si="140"/>
        <v>0</v>
      </c>
      <c r="AV174" s="20"/>
      <c r="AW174" s="9"/>
      <c r="AX174" s="1">
        <f t="shared" si="141"/>
        <v>0</v>
      </c>
      <c r="AY174" s="20"/>
      <c r="AZ174" s="10">
        <f t="shared" si="142"/>
        <v>0</v>
      </c>
      <c r="BA174" s="10">
        <f t="shared" si="143"/>
        <v>0</v>
      </c>
    </row>
    <row r="175" spans="1:53" x14ac:dyDescent="0.25">
      <c r="A175" s="1"/>
      <c r="B175" s="3" t="s">
        <v>7</v>
      </c>
      <c r="C175" s="23" t="s">
        <v>28</v>
      </c>
      <c r="D175" s="21"/>
      <c r="E175" s="1">
        <f t="shared" si="126"/>
        <v>0</v>
      </c>
      <c r="F175" s="20"/>
      <c r="G175" s="19"/>
      <c r="H175" s="1">
        <f t="shared" si="127"/>
        <v>0</v>
      </c>
      <c r="I175" s="20"/>
      <c r="J175" s="9"/>
      <c r="K175" s="1">
        <f t="shared" si="128"/>
        <v>0</v>
      </c>
      <c r="L175" s="20"/>
      <c r="M175" s="9"/>
      <c r="N175" s="1">
        <f t="shared" si="129"/>
        <v>0</v>
      </c>
      <c r="O175" s="20"/>
      <c r="P175" s="9"/>
      <c r="Q175" s="1">
        <f t="shared" si="130"/>
        <v>0</v>
      </c>
      <c r="R175" s="20"/>
      <c r="S175" s="9"/>
      <c r="T175" s="1">
        <f t="shared" si="131"/>
        <v>0</v>
      </c>
      <c r="U175" s="20"/>
      <c r="V175" s="9"/>
      <c r="W175" s="1">
        <f t="shared" si="132"/>
        <v>0</v>
      </c>
      <c r="X175" s="20"/>
      <c r="Y175" s="9"/>
      <c r="Z175" s="1">
        <f t="shared" si="133"/>
        <v>0</v>
      </c>
      <c r="AA175" s="20"/>
      <c r="AB175" s="9"/>
      <c r="AC175" s="1">
        <f t="shared" si="134"/>
        <v>0</v>
      </c>
      <c r="AD175" s="20"/>
      <c r="AE175" s="9"/>
      <c r="AF175" s="1">
        <f t="shared" si="135"/>
        <v>0</v>
      </c>
      <c r="AG175" s="20"/>
      <c r="AH175" s="9"/>
      <c r="AI175" s="1">
        <f t="shared" si="136"/>
        <v>0</v>
      </c>
      <c r="AJ175" s="20"/>
      <c r="AK175" s="9"/>
      <c r="AL175" s="1">
        <f t="shared" si="137"/>
        <v>0</v>
      </c>
      <c r="AM175" s="20"/>
      <c r="AN175" s="9"/>
      <c r="AO175" s="1">
        <f t="shared" si="138"/>
        <v>0</v>
      </c>
      <c r="AP175" s="20"/>
      <c r="AQ175" s="9"/>
      <c r="AR175" s="1">
        <f t="shared" si="139"/>
        <v>0</v>
      </c>
      <c r="AT175" s="9"/>
      <c r="AU175" s="1">
        <f t="shared" si="140"/>
        <v>0</v>
      </c>
      <c r="AV175" s="20"/>
      <c r="AW175" s="9"/>
      <c r="AX175" s="1">
        <f t="shared" si="141"/>
        <v>0</v>
      </c>
      <c r="AY175" s="20"/>
      <c r="AZ175" s="10">
        <f t="shared" si="142"/>
        <v>0</v>
      </c>
      <c r="BA175" s="10">
        <f t="shared" si="143"/>
        <v>0</v>
      </c>
    </row>
    <row r="176" spans="1:53" x14ac:dyDescent="0.25">
      <c r="A176" s="1"/>
      <c r="B176" s="3" t="s">
        <v>8</v>
      </c>
      <c r="C176" s="24" t="s">
        <v>12</v>
      </c>
      <c r="D176" s="21"/>
      <c r="E176" s="1">
        <f t="shared" si="126"/>
        <v>0</v>
      </c>
      <c r="F176" s="20"/>
      <c r="G176" s="19"/>
      <c r="H176" s="1">
        <f t="shared" si="127"/>
        <v>0</v>
      </c>
      <c r="I176" s="20"/>
      <c r="J176" s="9">
        <v>0</v>
      </c>
      <c r="K176" s="1">
        <f t="shared" si="128"/>
        <v>1</v>
      </c>
      <c r="L176" s="20"/>
      <c r="M176" s="9"/>
      <c r="N176" s="1">
        <f t="shared" si="129"/>
        <v>0</v>
      </c>
      <c r="O176" s="20"/>
      <c r="P176" s="9">
        <v>25</v>
      </c>
      <c r="Q176" s="1">
        <f t="shared" si="130"/>
        <v>1</v>
      </c>
      <c r="R176" s="20"/>
      <c r="S176" s="9"/>
      <c r="T176" s="1">
        <f t="shared" si="131"/>
        <v>0</v>
      </c>
      <c r="U176" s="20"/>
      <c r="V176" s="9"/>
      <c r="W176" s="1">
        <f t="shared" si="132"/>
        <v>0</v>
      </c>
      <c r="X176" s="20"/>
      <c r="Y176" s="9"/>
      <c r="Z176" s="1">
        <f t="shared" si="133"/>
        <v>0</v>
      </c>
      <c r="AA176" s="20"/>
      <c r="AB176" s="9">
        <v>50</v>
      </c>
      <c r="AC176" s="1">
        <f t="shared" si="134"/>
        <v>1</v>
      </c>
      <c r="AD176" s="20"/>
      <c r="AE176" s="9"/>
      <c r="AF176" s="1">
        <f t="shared" si="135"/>
        <v>0</v>
      </c>
      <c r="AG176" s="20"/>
      <c r="AH176" s="9"/>
      <c r="AI176" s="1">
        <f t="shared" si="136"/>
        <v>0</v>
      </c>
      <c r="AJ176" s="20"/>
      <c r="AK176" s="9"/>
      <c r="AL176" s="1">
        <f t="shared" si="137"/>
        <v>0</v>
      </c>
      <c r="AM176" s="20"/>
      <c r="AN176" s="9"/>
      <c r="AO176" s="1">
        <f t="shared" si="138"/>
        <v>0</v>
      </c>
      <c r="AP176" s="20"/>
      <c r="AQ176" s="9"/>
      <c r="AR176" s="1">
        <f t="shared" si="139"/>
        <v>0</v>
      </c>
      <c r="AT176" s="9"/>
      <c r="AU176" s="1">
        <f t="shared" si="140"/>
        <v>0</v>
      </c>
      <c r="AV176" s="20"/>
      <c r="AW176" s="9"/>
      <c r="AX176" s="1">
        <f t="shared" si="141"/>
        <v>0</v>
      </c>
      <c r="AY176" s="20"/>
      <c r="AZ176" s="10">
        <f t="shared" si="142"/>
        <v>75</v>
      </c>
      <c r="BA176" s="10">
        <f t="shared" si="143"/>
        <v>3</v>
      </c>
    </row>
    <row r="177" spans="1:53" x14ac:dyDescent="0.25">
      <c r="A177" s="16"/>
      <c r="B177" s="1" t="s">
        <v>5</v>
      </c>
      <c r="C177" s="24" t="s">
        <v>13</v>
      </c>
      <c r="D177" s="21"/>
      <c r="E177" s="1">
        <f t="shared" si="126"/>
        <v>0</v>
      </c>
      <c r="F177" s="20"/>
      <c r="G177" s="19"/>
      <c r="H177" s="1">
        <f t="shared" si="127"/>
        <v>0</v>
      </c>
      <c r="I177" s="20"/>
      <c r="J177" s="9">
        <v>0</v>
      </c>
      <c r="K177" s="1">
        <f t="shared" si="128"/>
        <v>1</v>
      </c>
      <c r="L177" s="20"/>
      <c r="M177" s="9">
        <v>0</v>
      </c>
      <c r="N177" s="1">
        <f t="shared" si="129"/>
        <v>1</v>
      </c>
      <c r="O177" s="20"/>
      <c r="P177" s="9">
        <v>150</v>
      </c>
      <c r="Q177" s="1">
        <f t="shared" si="130"/>
        <v>1</v>
      </c>
      <c r="R177" s="20"/>
      <c r="S177" s="9">
        <v>150</v>
      </c>
      <c r="T177" s="1">
        <f t="shared" si="131"/>
        <v>1</v>
      </c>
      <c r="U177" s="20"/>
      <c r="V177" s="9">
        <v>285</v>
      </c>
      <c r="W177" s="1">
        <f t="shared" si="132"/>
        <v>1</v>
      </c>
      <c r="X177" s="20"/>
      <c r="Y177" s="9">
        <v>50</v>
      </c>
      <c r="Z177" s="1">
        <f t="shared" si="133"/>
        <v>1</v>
      </c>
      <c r="AA177" s="20"/>
      <c r="AB177" s="9">
        <v>285</v>
      </c>
      <c r="AC177" s="1">
        <f t="shared" si="134"/>
        <v>1</v>
      </c>
      <c r="AD177" s="20"/>
      <c r="AE177" s="9"/>
      <c r="AF177" s="1">
        <f t="shared" si="135"/>
        <v>0</v>
      </c>
      <c r="AG177" s="20"/>
      <c r="AH177" s="9"/>
      <c r="AI177" s="1">
        <f t="shared" si="136"/>
        <v>0</v>
      </c>
      <c r="AJ177" s="20"/>
      <c r="AK177" s="9"/>
      <c r="AL177" s="1">
        <f t="shared" si="137"/>
        <v>0</v>
      </c>
      <c r="AM177" s="20"/>
      <c r="AN177" s="9"/>
      <c r="AO177" s="1">
        <f t="shared" si="138"/>
        <v>0</v>
      </c>
      <c r="AP177" s="20"/>
      <c r="AQ177" s="9"/>
      <c r="AR177" s="1">
        <f t="shared" si="139"/>
        <v>0</v>
      </c>
      <c r="AT177" s="9"/>
      <c r="AU177" s="1">
        <f t="shared" si="140"/>
        <v>0</v>
      </c>
      <c r="AV177" s="20"/>
      <c r="AW177" s="9"/>
      <c r="AX177" s="1">
        <f t="shared" si="141"/>
        <v>0</v>
      </c>
      <c r="AY177" s="20"/>
      <c r="AZ177" s="10">
        <f t="shared" si="142"/>
        <v>920</v>
      </c>
      <c r="BA177" s="10">
        <f t="shared" si="143"/>
        <v>7</v>
      </c>
    </row>
    <row r="178" spans="1:53" x14ac:dyDescent="0.25">
      <c r="A178" s="17"/>
      <c r="B178" s="1" t="s">
        <v>25</v>
      </c>
      <c r="C178" s="23" t="s">
        <v>24</v>
      </c>
      <c r="D178" s="21"/>
      <c r="E178" s="1">
        <f t="shared" si="126"/>
        <v>0</v>
      </c>
      <c r="F178" s="20"/>
      <c r="G178" s="19"/>
      <c r="H178" s="1">
        <f t="shared" si="127"/>
        <v>0</v>
      </c>
      <c r="I178" s="20"/>
      <c r="J178" s="9"/>
      <c r="K178" s="1">
        <f t="shared" si="128"/>
        <v>0</v>
      </c>
      <c r="L178" s="20"/>
      <c r="M178" s="9"/>
      <c r="N178" s="1">
        <f t="shared" si="129"/>
        <v>0</v>
      </c>
      <c r="O178" s="20"/>
      <c r="P178" s="9"/>
      <c r="Q178" s="1">
        <f t="shared" si="130"/>
        <v>0</v>
      </c>
      <c r="R178" s="20"/>
      <c r="S178" s="9"/>
      <c r="T178" s="1">
        <f t="shared" si="131"/>
        <v>0</v>
      </c>
      <c r="U178" s="20"/>
      <c r="V178" s="9"/>
      <c r="W178" s="1">
        <f t="shared" si="132"/>
        <v>0</v>
      </c>
      <c r="X178" s="20"/>
      <c r="Y178" s="9"/>
      <c r="Z178" s="1">
        <f t="shared" si="133"/>
        <v>0</v>
      </c>
      <c r="AA178" s="20"/>
      <c r="AB178" s="9"/>
      <c r="AC178" s="1">
        <f t="shared" si="134"/>
        <v>0</v>
      </c>
      <c r="AD178" s="20"/>
      <c r="AE178" s="9"/>
      <c r="AF178" s="1">
        <f t="shared" si="135"/>
        <v>0</v>
      </c>
      <c r="AG178" s="20"/>
      <c r="AH178" s="9"/>
      <c r="AI178" s="1">
        <f t="shared" si="136"/>
        <v>0</v>
      </c>
      <c r="AJ178" s="20"/>
      <c r="AK178" s="9"/>
      <c r="AL178" s="1">
        <f t="shared" si="137"/>
        <v>0</v>
      </c>
      <c r="AM178" s="20"/>
      <c r="AN178" s="9"/>
      <c r="AO178" s="1">
        <f t="shared" si="138"/>
        <v>0</v>
      </c>
      <c r="AP178" s="20"/>
      <c r="AQ178" s="9"/>
      <c r="AR178" s="1">
        <f t="shared" si="139"/>
        <v>0</v>
      </c>
      <c r="AT178" s="9"/>
      <c r="AU178" s="1">
        <f t="shared" si="140"/>
        <v>0</v>
      </c>
      <c r="AV178" s="20"/>
      <c r="AW178" s="9"/>
      <c r="AX178" s="1">
        <f t="shared" si="141"/>
        <v>0</v>
      </c>
      <c r="AY178" s="20"/>
      <c r="AZ178" s="10">
        <f t="shared" si="142"/>
        <v>0</v>
      </c>
      <c r="BA178" s="10">
        <f t="shared" si="143"/>
        <v>0</v>
      </c>
    </row>
    <row r="179" spans="1:53" x14ac:dyDescent="0.25">
      <c r="A179" s="1"/>
      <c r="B179" s="1" t="s">
        <v>30</v>
      </c>
      <c r="C179" s="24" t="s">
        <v>23</v>
      </c>
      <c r="D179" s="21"/>
      <c r="E179" s="1">
        <f t="shared" si="126"/>
        <v>0</v>
      </c>
      <c r="F179" s="20"/>
      <c r="G179" s="19"/>
      <c r="H179" s="1">
        <f t="shared" si="127"/>
        <v>0</v>
      </c>
      <c r="I179" s="20"/>
      <c r="J179" s="9"/>
      <c r="K179" s="1">
        <f t="shared" si="128"/>
        <v>0</v>
      </c>
      <c r="L179" s="20"/>
      <c r="M179" s="9"/>
      <c r="N179" s="1">
        <f t="shared" si="129"/>
        <v>0</v>
      </c>
      <c r="O179" s="20"/>
      <c r="P179" s="9"/>
      <c r="Q179" s="1">
        <f t="shared" si="130"/>
        <v>0</v>
      </c>
      <c r="R179" s="20"/>
      <c r="S179" s="9"/>
      <c r="T179" s="1">
        <f t="shared" si="131"/>
        <v>0</v>
      </c>
      <c r="U179" s="20"/>
      <c r="V179" s="9"/>
      <c r="W179" s="1">
        <f t="shared" si="132"/>
        <v>0</v>
      </c>
      <c r="X179" s="20"/>
      <c r="Y179" s="9"/>
      <c r="Z179" s="1">
        <f t="shared" si="133"/>
        <v>0</v>
      </c>
      <c r="AA179" s="20"/>
      <c r="AB179" s="9"/>
      <c r="AC179" s="1">
        <f t="shared" si="134"/>
        <v>0</v>
      </c>
      <c r="AD179" s="20"/>
      <c r="AE179" s="9"/>
      <c r="AF179" s="1">
        <f t="shared" si="135"/>
        <v>0</v>
      </c>
      <c r="AG179" s="20"/>
      <c r="AH179" s="9"/>
      <c r="AI179" s="1">
        <f t="shared" si="136"/>
        <v>0</v>
      </c>
      <c r="AJ179" s="20"/>
      <c r="AK179" s="9"/>
      <c r="AL179" s="1">
        <f t="shared" si="137"/>
        <v>0</v>
      </c>
      <c r="AM179" s="20"/>
      <c r="AN179" s="9"/>
      <c r="AO179" s="1">
        <f t="shared" si="138"/>
        <v>0</v>
      </c>
      <c r="AP179" s="20"/>
      <c r="AQ179" s="9"/>
      <c r="AR179" s="1">
        <f t="shared" si="139"/>
        <v>0</v>
      </c>
      <c r="AT179" s="9"/>
      <c r="AU179" s="1">
        <f t="shared" si="140"/>
        <v>0</v>
      </c>
      <c r="AV179" s="20"/>
      <c r="AW179" s="9"/>
      <c r="AX179" s="1">
        <f t="shared" si="141"/>
        <v>0</v>
      </c>
      <c r="AY179" s="20"/>
      <c r="AZ179" s="10">
        <f t="shared" si="142"/>
        <v>0</v>
      </c>
      <c r="BA179" s="10">
        <f t="shared" si="143"/>
        <v>0</v>
      </c>
    </row>
    <row r="180" spans="1:53" x14ac:dyDescent="0.25">
      <c r="A180" s="1"/>
      <c r="B180" s="1" t="s">
        <v>35</v>
      </c>
      <c r="C180" s="27" t="s">
        <v>37</v>
      </c>
      <c r="D180" s="28"/>
      <c r="E180" s="1">
        <f t="shared" si="126"/>
        <v>0</v>
      </c>
      <c r="F180" s="20"/>
      <c r="G180" s="19"/>
      <c r="H180" s="1">
        <f t="shared" si="127"/>
        <v>0</v>
      </c>
      <c r="I180" s="20"/>
      <c r="J180" s="9"/>
      <c r="K180" s="1">
        <f t="shared" si="128"/>
        <v>0</v>
      </c>
      <c r="L180" s="20"/>
      <c r="M180" s="9"/>
      <c r="N180" s="1">
        <f t="shared" si="129"/>
        <v>0</v>
      </c>
      <c r="O180" s="20"/>
      <c r="P180" s="9"/>
      <c r="Q180" s="1">
        <f t="shared" si="130"/>
        <v>0</v>
      </c>
      <c r="R180" s="20"/>
      <c r="S180" s="9"/>
      <c r="T180" s="1">
        <f t="shared" si="131"/>
        <v>0</v>
      </c>
      <c r="U180" s="20"/>
      <c r="V180" s="9"/>
      <c r="W180" s="1">
        <f t="shared" si="132"/>
        <v>0</v>
      </c>
      <c r="X180" s="20"/>
      <c r="Y180" s="9"/>
      <c r="Z180" s="1">
        <f t="shared" si="133"/>
        <v>0</v>
      </c>
      <c r="AA180" s="20"/>
      <c r="AB180" s="9"/>
      <c r="AC180" s="1">
        <f t="shared" si="134"/>
        <v>0</v>
      </c>
      <c r="AD180" s="20"/>
      <c r="AE180" s="9"/>
      <c r="AF180" s="1">
        <f t="shared" si="135"/>
        <v>0</v>
      </c>
      <c r="AG180" s="20"/>
      <c r="AH180" s="9"/>
      <c r="AI180" s="1">
        <f t="shared" si="136"/>
        <v>0</v>
      </c>
      <c r="AJ180" s="20"/>
      <c r="AK180" s="9"/>
      <c r="AL180" s="1">
        <f t="shared" si="137"/>
        <v>0</v>
      </c>
      <c r="AM180" s="20"/>
      <c r="AN180" s="9"/>
      <c r="AO180" s="1">
        <f t="shared" si="138"/>
        <v>0</v>
      </c>
      <c r="AP180" s="20"/>
      <c r="AQ180" s="9"/>
      <c r="AR180" s="1">
        <f t="shared" si="139"/>
        <v>0</v>
      </c>
      <c r="AT180" s="9"/>
      <c r="AU180" s="1">
        <f t="shared" si="140"/>
        <v>0</v>
      </c>
      <c r="AV180" s="20"/>
      <c r="AW180" s="9"/>
      <c r="AX180" s="1">
        <f t="shared" si="141"/>
        <v>0</v>
      </c>
      <c r="AY180" s="20"/>
      <c r="AZ180" s="10">
        <f t="shared" si="142"/>
        <v>0</v>
      </c>
      <c r="BA180" s="10">
        <f t="shared" si="143"/>
        <v>0</v>
      </c>
    </row>
    <row r="181" spans="1:53" x14ac:dyDescent="0.25">
      <c r="A181" s="1"/>
      <c r="B181" s="1" t="s">
        <v>36</v>
      </c>
      <c r="C181" s="23" t="s">
        <v>36</v>
      </c>
      <c r="D181" s="21"/>
      <c r="E181" s="1">
        <f t="shared" si="126"/>
        <v>0</v>
      </c>
      <c r="F181" s="20"/>
      <c r="G181" s="19"/>
      <c r="H181" s="1">
        <f t="shared" si="127"/>
        <v>0</v>
      </c>
      <c r="I181" s="20"/>
      <c r="J181" s="9">
        <v>0</v>
      </c>
      <c r="K181" s="1">
        <f t="shared" si="128"/>
        <v>1</v>
      </c>
      <c r="L181" s="20"/>
      <c r="M181" s="9"/>
      <c r="N181" s="1">
        <f t="shared" si="129"/>
        <v>0</v>
      </c>
      <c r="O181" s="20"/>
      <c r="P181" s="9"/>
      <c r="Q181" s="1">
        <f t="shared" si="130"/>
        <v>0</v>
      </c>
      <c r="R181" s="20"/>
      <c r="S181" s="9"/>
      <c r="T181" s="1">
        <f t="shared" si="131"/>
        <v>0</v>
      </c>
      <c r="U181" s="20"/>
      <c r="V181" s="9"/>
      <c r="W181" s="1">
        <f t="shared" si="132"/>
        <v>0</v>
      </c>
      <c r="X181" s="20"/>
      <c r="Y181" s="9"/>
      <c r="Z181" s="1">
        <f t="shared" si="133"/>
        <v>0</v>
      </c>
      <c r="AA181" s="20"/>
      <c r="AB181" s="9"/>
      <c r="AC181" s="1">
        <f t="shared" si="134"/>
        <v>0</v>
      </c>
      <c r="AD181" s="20"/>
      <c r="AE181" s="9"/>
      <c r="AF181" s="1">
        <f t="shared" si="135"/>
        <v>0</v>
      </c>
      <c r="AG181" s="20"/>
      <c r="AH181" s="9"/>
      <c r="AI181" s="1">
        <f t="shared" si="136"/>
        <v>0</v>
      </c>
      <c r="AJ181" s="20"/>
      <c r="AK181" s="9"/>
      <c r="AL181" s="1">
        <f t="shared" si="137"/>
        <v>0</v>
      </c>
      <c r="AM181" s="20"/>
      <c r="AN181" s="9"/>
      <c r="AO181" s="1">
        <f t="shared" si="138"/>
        <v>0</v>
      </c>
      <c r="AP181" s="20"/>
      <c r="AQ181" s="9"/>
      <c r="AR181" s="1">
        <f t="shared" si="139"/>
        <v>0</v>
      </c>
      <c r="AT181" s="9"/>
      <c r="AU181" s="1">
        <f t="shared" si="140"/>
        <v>0</v>
      </c>
      <c r="AV181" s="20"/>
      <c r="AW181" s="9"/>
      <c r="AX181" s="1">
        <f t="shared" si="141"/>
        <v>0</v>
      </c>
      <c r="AY181" s="20"/>
      <c r="AZ181" s="10">
        <f t="shared" si="142"/>
        <v>0</v>
      </c>
      <c r="BA181" s="10">
        <f t="shared" si="143"/>
        <v>1</v>
      </c>
    </row>
    <row r="182" spans="1:53" ht="15.75" thickBot="1" x14ac:dyDescent="0.3">
      <c r="A182" s="1"/>
      <c r="B182" s="1"/>
      <c r="C182" s="23"/>
      <c r="D182" s="21"/>
      <c r="E182" s="1">
        <f t="shared" si="126"/>
        <v>0</v>
      </c>
      <c r="F182" s="20"/>
      <c r="G182" s="19"/>
      <c r="H182" s="1">
        <f t="shared" si="127"/>
        <v>0</v>
      </c>
      <c r="I182" s="20"/>
      <c r="J182" s="9"/>
      <c r="K182" s="1">
        <f t="shared" si="128"/>
        <v>0</v>
      </c>
      <c r="L182" s="20"/>
      <c r="M182" s="9"/>
      <c r="N182" s="1">
        <f t="shared" si="129"/>
        <v>0</v>
      </c>
      <c r="O182" s="20"/>
      <c r="P182" s="9">
        <v>44</v>
      </c>
      <c r="Q182" s="1">
        <f t="shared" si="130"/>
        <v>1</v>
      </c>
      <c r="R182" s="20"/>
      <c r="S182" s="9"/>
      <c r="T182" s="1">
        <f t="shared" si="131"/>
        <v>0</v>
      </c>
      <c r="U182" s="20"/>
      <c r="V182" s="9" t="s">
        <v>88</v>
      </c>
      <c r="W182" s="1">
        <f t="shared" si="132"/>
        <v>0</v>
      </c>
      <c r="X182" s="20"/>
      <c r="Y182" s="9"/>
      <c r="Z182" s="1">
        <f t="shared" si="133"/>
        <v>0</v>
      </c>
      <c r="AA182" s="20"/>
      <c r="AB182" s="9"/>
      <c r="AC182" s="1">
        <f t="shared" si="134"/>
        <v>0</v>
      </c>
      <c r="AD182" s="20"/>
      <c r="AE182" s="9"/>
      <c r="AF182" s="1">
        <f t="shared" si="135"/>
        <v>0</v>
      </c>
      <c r="AG182" s="20"/>
      <c r="AH182" s="9"/>
      <c r="AI182" s="1">
        <f t="shared" si="136"/>
        <v>0</v>
      </c>
      <c r="AJ182" s="20"/>
      <c r="AK182" s="9"/>
      <c r="AL182" s="1">
        <f t="shared" si="137"/>
        <v>0</v>
      </c>
      <c r="AM182" s="20"/>
      <c r="AN182" s="9"/>
      <c r="AO182" s="1">
        <f t="shared" si="138"/>
        <v>0</v>
      </c>
      <c r="AP182" s="20"/>
      <c r="AQ182" s="9"/>
      <c r="AR182" s="1">
        <f t="shared" si="139"/>
        <v>0</v>
      </c>
      <c r="AT182" s="9"/>
      <c r="AU182" s="1">
        <f t="shared" si="140"/>
        <v>0</v>
      </c>
      <c r="AV182" s="20"/>
      <c r="AW182" s="9"/>
      <c r="AX182" s="1">
        <f t="shared" si="141"/>
        <v>0</v>
      </c>
      <c r="AY182" s="20"/>
      <c r="AZ182" s="10">
        <f t="shared" si="142"/>
        <v>44</v>
      </c>
      <c r="BA182" s="10">
        <f t="shared" si="143"/>
        <v>1</v>
      </c>
    </row>
    <row r="183" spans="1:53" ht="16.5" thickTop="1" thickBot="1" x14ac:dyDescent="0.3">
      <c r="A183" s="1"/>
      <c r="B183" s="1"/>
      <c r="C183" s="2"/>
      <c r="D183" s="1">
        <f>SUM(D166:D182)</f>
        <v>0</v>
      </c>
      <c r="E183" s="11">
        <f>SUM(E166:E182)</f>
        <v>0</v>
      </c>
      <c r="G183" s="1">
        <f>SUM(G166:G182)</f>
        <v>0</v>
      </c>
      <c r="H183" s="11">
        <f>SUM(H166:H182)</f>
        <v>0</v>
      </c>
      <c r="J183" s="1">
        <f>SUM(J166:J182)</f>
        <v>0</v>
      </c>
      <c r="K183" s="11">
        <f>SUM(K166:K182)</f>
        <v>3</v>
      </c>
      <c r="M183" s="1">
        <f>SUM(M166:M182)</f>
        <v>0</v>
      </c>
      <c r="N183" s="11">
        <f>SUM(N166:N182)</f>
        <v>2</v>
      </c>
      <c r="P183" s="1">
        <f>SUM(P166:P182)</f>
        <v>300</v>
      </c>
      <c r="Q183" s="11">
        <f>SUM(Q166:Q182)</f>
        <v>5</v>
      </c>
      <c r="S183" s="1">
        <f>SUM(S166:S182)</f>
        <v>326</v>
      </c>
      <c r="T183" s="11">
        <f>SUM(T166:T182)</f>
        <v>4</v>
      </c>
      <c r="V183" s="1">
        <f>SUM(V166:V182)</f>
        <v>435</v>
      </c>
      <c r="W183" s="11">
        <f>SUM(W166:W182)</f>
        <v>5</v>
      </c>
      <c r="Y183" s="1">
        <f>SUM(Y166:Y182)</f>
        <v>85</v>
      </c>
      <c r="Z183" s="11">
        <f>SUM(Z166:Z182)</f>
        <v>3</v>
      </c>
      <c r="AB183" s="1">
        <f>SUM(AB166:AB182)</f>
        <v>365</v>
      </c>
      <c r="AC183" s="11">
        <f>SUM(AC166:AC182)</f>
        <v>5</v>
      </c>
      <c r="AE183" s="1">
        <f>SUM(AE166:AE182)</f>
        <v>0</v>
      </c>
      <c r="AF183" s="11">
        <f>SUM(AF166:AF182)</f>
        <v>0</v>
      </c>
      <c r="AH183" s="1">
        <f>SUM(AH166:AH182)</f>
        <v>0</v>
      </c>
      <c r="AI183" s="11">
        <f>SUM(AI166:AI182)</f>
        <v>0</v>
      </c>
      <c r="AK183" s="1">
        <f>SUM(AK166:AK182)</f>
        <v>0</v>
      </c>
      <c r="AL183" s="11">
        <f>SUM(AL166:AL182)</f>
        <v>0</v>
      </c>
      <c r="AN183" s="1">
        <f>SUM(AN166:AN182)</f>
        <v>0</v>
      </c>
      <c r="AO183" s="11">
        <f>SUM(AO166:AO182)</f>
        <v>0</v>
      </c>
      <c r="AQ183" s="1">
        <f>SUM(AQ166:AQ182)</f>
        <v>0</v>
      </c>
      <c r="AR183" s="11">
        <f>SUM(AR166:AR182)</f>
        <v>0</v>
      </c>
      <c r="AT183" s="1">
        <f>SUM(AT166:AT182)</f>
        <v>0</v>
      </c>
      <c r="AU183" s="11">
        <f>SUM(AU166:AU182)</f>
        <v>0</v>
      </c>
      <c r="AW183" s="1">
        <f>SUM(AW166:AW182)</f>
        <v>0</v>
      </c>
      <c r="AX183" s="11">
        <f>SUM(AX166:AX182)</f>
        <v>0</v>
      </c>
      <c r="AY183" s="1"/>
      <c r="AZ183" s="12">
        <f>SUM(AZ166:AZ182)</f>
        <v>1511</v>
      </c>
      <c r="BA183" s="14">
        <f>AVERAGE(BA166:BA182)</f>
        <v>1.588235294117647</v>
      </c>
    </row>
    <row r="184" spans="1:53" ht="15.75" thickTop="1" x14ac:dyDescent="0.25"/>
    <row r="185" spans="1:53" ht="22.5" x14ac:dyDescent="0.3">
      <c r="A185" s="1"/>
      <c r="B185" s="4" t="s">
        <v>1</v>
      </c>
      <c r="C185" s="2"/>
      <c r="D185" s="3"/>
      <c r="E185" s="3"/>
      <c r="G185" s="1"/>
      <c r="H185" s="1"/>
      <c r="J185" s="1"/>
      <c r="K185" s="1"/>
      <c r="M185" s="1"/>
      <c r="N185" s="1"/>
      <c r="P185" s="1"/>
      <c r="Q185" s="1"/>
      <c r="S185" s="1"/>
      <c r="T185" s="1"/>
      <c r="V185" s="1"/>
      <c r="W185" s="1"/>
      <c r="Y185" s="1"/>
      <c r="Z185" s="1"/>
      <c r="AB185" s="1"/>
      <c r="AC185" s="1"/>
      <c r="AE185" s="1"/>
      <c r="AF185" s="1"/>
      <c r="AH185" s="1"/>
      <c r="AI185" s="1"/>
      <c r="AK185" s="1"/>
      <c r="AL185" s="1"/>
      <c r="AN185" s="1"/>
      <c r="AO185" s="1"/>
      <c r="AQ185" s="1"/>
      <c r="AR185" s="1"/>
      <c r="AT185" s="1"/>
      <c r="AU185" s="1"/>
      <c r="AW185" s="1"/>
      <c r="AX185" s="1"/>
      <c r="AY185" s="1"/>
      <c r="AZ185" s="1"/>
    </row>
    <row r="186" spans="1:53" x14ac:dyDescent="0.25">
      <c r="A186" s="1"/>
      <c r="B186" s="1"/>
      <c r="C186" s="2"/>
      <c r="D186" s="26" t="s">
        <v>38</v>
      </c>
      <c r="E186" s="15"/>
      <c r="G186" s="136" t="s">
        <v>39</v>
      </c>
      <c r="H186" s="136"/>
      <c r="J186" s="136" t="s">
        <v>41</v>
      </c>
      <c r="K186" s="136"/>
      <c r="M186" s="136" t="s">
        <v>40</v>
      </c>
      <c r="N186" s="136"/>
      <c r="P186" s="136" t="s">
        <v>42</v>
      </c>
      <c r="Q186" s="136"/>
      <c r="S186" s="136" t="s">
        <v>43</v>
      </c>
      <c r="T186" s="136"/>
      <c r="V186" s="136" t="s">
        <v>44</v>
      </c>
      <c r="W186" s="136"/>
      <c r="Y186" s="136" t="s">
        <v>45</v>
      </c>
      <c r="Z186" s="136"/>
      <c r="AB186" s="136" t="s">
        <v>46</v>
      </c>
      <c r="AC186" s="136"/>
      <c r="AE186" s="136" t="s">
        <v>47</v>
      </c>
      <c r="AF186" s="136"/>
      <c r="AH186" s="136" t="s">
        <v>48</v>
      </c>
      <c r="AI186" s="136"/>
      <c r="AK186" s="136" t="s">
        <v>46</v>
      </c>
      <c r="AL186" s="136"/>
      <c r="AN186" s="136" t="s">
        <v>47</v>
      </c>
      <c r="AO186" s="136"/>
      <c r="AQ186" s="136" t="s">
        <v>48</v>
      </c>
      <c r="AR186" s="136"/>
      <c r="AT186" s="26" t="s">
        <v>49</v>
      </c>
      <c r="AU186" s="26"/>
      <c r="AW186" s="26" t="s">
        <v>50</v>
      </c>
      <c r="AX186" s="26"/>
      <c r="AY186" s="1"/>
      <c r="AZ186" s="1"/>
    </row>
    <row r="187" spans="1:53" ht="18" thickBot="1" x14ac:dyDescent="0.35">
      <c r="A187" s="1"/>
      <c r="B187" s="5" t="s">
        <v>2</v>
      </c>
      <c r="C187" s="6" t="s">
        <v>3</v>
      </c>
      <c r="D187" s="7" t="s">
        <v>9</v>
      </c>
      <c r="E187" s="7" t="s">
        <v>4</v>
      </c>
      <c r="G187" s="7" t="s">
        <v>9</v>
      </c>
      <c r="H187" s="8" t="s">
        <v>4</v>
      </c>
      <c r="J187" s="7" t="s">
        <v>9</v>
      </c>
      <c r="K187" s="8" t="s">
        <v>4</v>
      </c>
      <c r="M187" s="7" t="s">
        <v>9</v>
      </c>
      <c r="N187" s="8" t="s">
        <v>4</v>
      </c>
      <c r="P187" s="7" t="s">
        <v>9</v>
      </c>
      <c r="Q187" s="8" t="s">
        <v>4</v>
      </c>
      <c r="S187" s="7" t="s">
        <v>9</v>
      </c>
      <c r="T187" s="8" t="s">
        <v>4</v>
      </c>
      <c r="V187" s="7" t="s">
        <v>9</v>
      </c>
      <c r="W187" s="8" t="s">
        <v>4</v>
      </c>
      <c r="Y187" s="7" t="s">
        <v>9</v>
      </c>
      <c r="Z187" s="8" t="s">
        <v>4</v>
      </c>
      <c r="AB187" s="7" t="s">
        <v>9</v>
      </c>
      <c r="AC187" s="8" t="s">
        <v>4</v>
      </c>
      <c r="AE187" s="7" t="s">
        <v>9</v>
      </c>
      <c r="AF187" s="8" t="s">
        <v>4</v>
      </c>
      <c r="AH187" s="7" t="s">
        <v>9</v>
      </c>
      <c r="AI187" s="8" t="s">
        <v>4</v>
      </c>
      <c r="AK187" s="7" t="s">
        <v>9</v>
      </c>
      <c r="AL187" s="8" t="s">
        <v>4</v>
      </c>
      <c r="AN187" s="7" t="s">
        <v>9</v>
      </c>
      <c r="AO187" s="8" t="s">
        <v>4</v>
      </c>
      <c r="AQ187" s="7" t="s">
        <v>9</v>
      </c>
      <c r="AR187" s="8" t="s">
        <v>4</v>
      </c>
      <c r="AT187" s="7" t="s">
        <v>9</v>
      </c>
      <c r="AU187" s="8" t="s">
        <v>4</v>
      </c>
      <c r="AW187" s="7" t="s">
        <v>9</v>
      </c>
      <c r="AX187" s="8" t="s">
        <v>4</v>
      </c>
      <c r="AZ187" s="8" t="s">
        <v>10</v>
      </c>
      <c r="BA187" s="5" t="s">
        <v>11</v>
      </c>
    </row>
    <row r="188" spans="1:53" ht="16.5" thickTop="1" thickBot="1" x14ac:dyDescent="0.3">
      <c r="A188" s="13" t="s">
        <v>59</v>
      </c>
      <c r="B188" s="1"/>
      <c r="C188" s="22"/>
      <c r="D188" s="3"/>
      <c r="E188" s="3"/>
      <c r="F188" s="20"/>
      <c r="G188" s="1"/>
      <c r="H188" s="1"/>
      <c r="I188" s="20"/>
      <c r="J188" s="1"/>
      <c r="K188" s="1"/>
      <c r="L188" s="20"/>
      <c r="M188" s="1"/>
      <c r="N188" s="1"/>
      <c r="O188" s="20"/>
      <c r="P188" s="1"/>
      <c r="Q188" s="1"/>
      <c r="R188" s="20"/>
      <c r="S188" s="1"/>
      <c r="T188" s="1"/>
      <c r="U188" s="20"/>
      <c r="V188" s="1"/>
      <c r="W188" s="1"/>
      <c r="X188" s="20"/>
      <c r="Y188" s="1"/>
      <c r="Z188" s="1"/>
      <c r="AA188" s="20"/>
      <c r="AB188" s="1"/>
      <c r="AC188" s="1"/>
      <c r="AD188" s="20"/>
      <c r="AE188" s="1"/>
      <c r="AF188" s="1"/>
      <c r="AG188" s="20"/>
      <c r="AH188" s="1"/>
      <c r="AI188" s="1"/>
      <c r="AJ188" s="20"/>
      <c r="AK188" s="1"/>
      <c r="AL188" s="1"/>
      <c r="AM188" s="20"/>
      <c r="AN188" s="1"/>
      <c r="AO188" s="1"/>
      <c r="AP188" s="20"/>
      <c r="AQ188" s="1"/>
      <c r="AR188" s="1"/>
      <c r="AT188" s="1"/>
      <c r="AU188" s="1"/>
      <c r="AV188" s="20"/>
      <c r="AW188" s="1"/>
      <c r="AX188" s="1"/>
      <c r="AY188" s="20"/>
      <c r="AZ188" s="1"/>
      <c r="BA188" s="1"/>
    </row>
    <row r="189" spans="1:53" x14ac:dyDescent="0.25">
      <c r="A189" s="1"/>
      <c r="B189" s="1" t="s">
        <v>26</v>
      </c>
      <c r="C189" s="23" t="s">
        <v>27</v>
      </c>
      <c r="D189" s="21"/>
      <c r="E189" s="1">
        <f t="shared" ref="E189:E205" si="144">COUNT(D189)</f>
        <v>0</v>
      </c>
      <c r="F189" s="20"/>
      <c r="G189" s="19"/>
      <c r="H189" s="1">
        <f t="shared" ref="H189:H205" si="145">COUNT(G189)</f>
        <v>0</v>
      </c>
      <c r="I189" s="20"/>
      <c r="J189" s="9"/>
      <c r="K189" s="1">
        <f t="shared" ref="K189:K205" si="146">COUNT(J189)</f>
        <v>0</v>
      </c>
      <c r="L189" s="20"/>
      <c r="M189" s="9"/>
      <c r="N189" s="1">
        <f t="shared" ref="N189:N205" si="147">COUNT(M189)</f>
        <v>0</v>
      </c>
      <c r="O189" s="20"/>
      <c r="P189" s="9"/>
      <c r="Q189" s="1">
        <f t="shared" ref="Q189:Q205" si="148">COUNT(P189)</f>
        <v>0</v>
      </c>
      <c r="R189" s="20"/>
      <c r="S189" s="9"/>
      <c r="T189" s="1">
        <f t="shared" ref="T189:T205" si="149">COUNT(S189)</f>
        <v>0</v>
      </c>
      <c r="U189" s="20"/>
      <c r="V189" s="9"/>
      <c r="W189" s="1">
        <f t="shared" ref="W189:W205" si="150">COUNT(V189)</f>
        <v>0</v>
      </c>
      <c r="X189" s="20"/>
      <c r="Y189" s="9"/>
      <c r="Z189" s="1">
        <f t="shared" ref="Z189:Z205" si="151">COUNT(Y189)</f>
        <v>0</v>
      </c>
      <c r="AA189" s="20"/>
      <c r="AB189" s="9"/>
      <c r="AC189" s="1">
        <f t="shared" ref="AC189:AC205" si="152">COUNT(AB189)</f>
        <v>0</v>
      </c>
      <c r="AD189" s="20"/>
      <c r="AE189" s="9"/>
      <c r="AF189" s="1">
        <f t="shared" ref="AF189:AF205" si="153">COUNT(AE189)</f>
        <v>0</v>
      </c>
      <c r="AG189" s="20"/>
      <c r="AH189" s="9"/>
      <c r="AI189" s="1">
        <f t="shared" ref="AI189:AI205" si="154">COUNT(AH189)</f>
        <v>0</v>
      </c>
      <c r="AJ189" s="20"/>
      <c r="AK189" s="9"/>
      <c r="AL189" s="1">
        <f t="shared" ref="AL189:AL205" si="155">COUNT(AK189)</f>
        <v>0</v>
      </c>
      <c r="AM189" s="20"/>
      <c r="AN189" s="9"/>
      <c r="AO189" s="1">
        <f t="shared" ref="AO189:AO205" si="156">COUNT(AN189)</f>
        <v>0</v>
      </c>
      <c r="AP189" s="20"/>
      <c r="AQ189" s="9"/>
      <c r="AR189" s="1">
        <f t="shared" ref="AR189:AR205" si="157">COUNT(AQ189)</f>
        <v>0</v>
      </c>
      <c r="AT189" s="9"/>
      <c r="AU189" s="1">
        <f t="shared" ref="AU189:AU205" si="158">COUNT(AT189)</f>
        <v>0</v>
      </c>
      <c r="AV189" s="20"/>
      <c r="AW189" s="9"/>
      <c r="AX189" s="1">
        <f t="shared" ref="AX189:AX205" si="159">COUNT(AW189)</f>
        <v>0</v>
      </c>
      <c r="AY189" s="20"/>
      <c r="AZ189" s="10">
        <f t="shared" ref="AZ189:AZ205" si="160">SUM(AW189,AT189,AH189,AE189,AB189,Y189,V189,S189,P189,M189,J189,G189,D189)</f>
        <v>0</v>
      </c>
      <c r="BA189" s="10">
        <f t="shared" ref="BA189:BA205" si="161">SUM(AX189,AU189,AI189,AF189,AC189,Z189,W189,T189,Q189,N189,K189,H189,E189)</f>
        <v>0</v>
      </c>
    </row>
    <row r="190" spans="1:53" x14ac:dyDescent="0.25">
      <c r="A190" s="1"/>
      <c r="B190" s="18" t="s">
        <v>15</v>
      </c>
      <c r="C190" s="24" t="s">
        <v>22</v>
      </c>
      <c r="D190" s="21"/>
      <c r="E190" s="1">
        <f t="shared" si="144"/>
        <v>0</v>
      </c>
      <c r="F190" s="20"/>
      <c r="G190" s="19"/>
      <c r="H190" s="1">
        <f t="shared" si="145"/>
        <v>0</v>
      </c>
      <c r="I190" s="20"/>
      <c r="J190" s="9"/>
      <c r="K190" s="1">
        <f t="shared" si="146"/>
        <v>0</v>
      </c>
      <c r="L190" s="20"/>
      <c r="M190" s="9">
        <v>0</v>
      </c>
      <c r="N190" s="1">
        <f t="shared" si="147"/>
        <v>1</v>
      </c>
      <c r="O190" s="20"/>
      <c r="P190" s="9"/>
      <c r="Q190" s="1">
        <f t="shared" si="148"/>
        <v>0</v>
      </c>
      <c r="R190" s="20"/>
      <c r="S190" s="9"/>
      <c r="T190" s="1">
        <f t="shared" si="149"/>
        <v>0</v>
      </c>
      <c r="U190" s="20"/>
      <c r="V190" s="9">
        <v>2</v>
      </c>
      <c r="W190" s="1">
        <f t="shared" si="150"/>
        <v>1</v>
      </c>
      <c r="X190" s="20"/>
      <c r="Y190" s="9"/>
      <c r="Z190" s="1">
        <f t="shared" si="151"/>
        <v>0</v>
      </c>
      <c r="AA190" s="20"/>
      <c r="AB190" s="9"/>
      <c r="AC190" s="1">
        <f t="shared" si="152"/>
        <v>0</v>
      </c>
      <c r="AD190" s="20"/>
      <c r="AE190" s="9"/>
      <c r="AF190" s="1">
        <f t="shared" si="153"/>
        <v>0</v>
      </c>
      <c r="AG190" s="20"/>
      <c r="AH190" s="9"/>
      <c r="AI190" s="1">
        <f t="shared" si="154"/>
        <v>0</v>
      </c>
      <c r="AJ190" s="20"/>
      <c r="AK190" s="9"/>
      <c r="AL190" s="1">
        <f t="shared" si="155"/>
        <v>0</v>
      </c>
      <c r="AM190" s="20"/>
      <c r="AN190" s="9"/>
      <c r="AO190" s="1">
        <f t="shared" si="156"/>
        <v>0</v>
      </c>
      <c r="AP190" s="20"/>
      <c r="AQ190" s="9"/>
      <c r="AR190" s="1">
        <f t="shared" si="157"/>
        <v>0</v>
      </c>
      <c r="AT190" s="9"/>
      <c r="AU190" s="1">
        <f t="shared" si="158"/>
        <v>0</v>
      </c>
      <c r="AV190" s="20"/>
      <c r="AW190" s="9"/>
      <c r="AX190" s="1">
        <f t="shared" si="159"/>
        <v>0</v>
      </c>
      <c r="AY190" s="20"/>
      <c r="AZ190" s="10">
        <f t="shared" si="160"/>
        <v>2</v>
      </c>
      <c r="BA190" s="10">
        <f t="shared" si="161"/>
        <v>2</v>
      </c>
    </row>
    <row r="191" spans="1:53" x14ac:dyDescent="0.25">
      <c r="A191" s="1"/>
      <c r="B191" s="3" t="s">
        <v>17</v>
      </c>
      <c r="C191" s="23" t="s">
        <v>18</v>
      </c>
      <c r="D191" s="21"/>
      <c r="E191" s="1">
        <f t="shared" si="144"/>
        <v>0</v>
      </c>
      <c r="F191" s="20"/>
      <c r="G191" s="19"/>
      <c r="H191" s="1">
        <f t="shared" si="145"/>
        <v>0</v>
      </c>
      <c r="I191" s="20"/>
      <c r="J191" s="9"/>
      <c r="K191" s="1">
        <f t="shared" si="146"/>
        <v>0</v>
      </c>
      <c r="L191" s="20"/>
      <c r="M191" s="9"/>
      <c r="N191" s="1">
        <f t="shared" si="147"/>
        <v>0</v>
      </c>
      <c r="O191" s="20"/>
      <c r="P191" s="9"/>
      <c r="Q191" s="1">
        <f t="shared" si="148"/>
        <v>0</v>
      </c>
      <c r="R191" s="20"/>
      <c r="S191" s="9">
        <v>225</v>
      </c>
      <c r="T191" s="1">
        <f t="shared" si="149"/>
        <v>1</v>
      </c>
      <c r="U191" s="20"/>
      <c r="V191" s="9">
        <v>600</v>
      </c>
      <c r="W191" s="1">
        <f t="shared" si="150"/>
        <v>1</v>
      </c>
      <c r="X191" s="20"/>
      <c r="Y191" s="9">
        <v>210</v>
      </c>
      <c r="Z191" s="1">
        <f t="shared" si="151"/>
        <v>1</v>
      </c>
      <c r="AA191" s="20"/>
      <c r="AB191" s="9"/>
      <c r="AC191" s="1">
        <f t="shared" si="152"/>
        <v>0</v>
      </c>
      <c r="AD191" s="20"/>
      <c r="AE191" s="9"/>
      <c r="AF191" s="1">
        <f t="shared" si="153"/>
        <v>0</v>
      </c>
      <c r="AG191" s="20"/>
      <c r="AH191" s="9"/>
      <c r="AI191" s="1">
        <f t="shared" si="154"/>
        <v>0</v>
      </c>
      <c r="AJ191" s="20"/>
      <c r="AK191" s="9"/>
      <c r="AL191" s="1">
        <f t="shared" si="155"/>
        <v>0</v>
      </c>
      <c r="AM191" s="20"/>
      <c r="AN191" s="9"/>
      <c r="AO191" s="1">
        <f t="shared" si="156"/>
        <v>0</v>
      </c>
      <c r="AP191" s="20"/>
      <c r="AQ191" s="9"/>
      <c r="AR191" s="1">
        <f t="shared" si="157"/>
        <v>0</v>
      </c>
      <c r="AT191" s="9"/>
      <c r="AU191" s="1">
        <f t="shared" si="158"/>
        <v>0</v>
      </c>
      <c r="AV191" s="20"/>
      <c r="AW191" s="9"/>
      <c r="AX191" s="1">
        <f t="shared" si="159"/>
        <v>0</v>
      </c>
      <c r="AY191" s="20"/>
      <c r="AZ191" s="10">
        <f t="shared" si="160"/>
        <v>1035</v>
      </c>
      <c r="BA191" s="10">
        <f t="shared" si="161"/>
        <v>3</v>
      </c>
    </row>
    <row r="192" spans="1:53" x14ac:dyDescent="0.25">
      <c r="A192" s="1"/>
      <c r="B192" s="1" t="s">
        <v>17</v>
      </c>
      <c r="C192" s="24" t="s">
        <v>19</v>
      </c>
      <c r="D192" s="21"/>
      <c r="E192" s="1">
        <f t="shared" si="144"/>
        <v>0</v>
      </c>
      <c r="F192" s="20"/>
      <c r="G192" s="19"/>
      <c r="H192" s="1">
        <f t="shared" si="145"/>
        <v>0</v>
      </c>
      <c r="I192" s="20"/>
      <c r="J192" s="9"/>
      <c r="K192" s="1">
        <f t="shared" si="146"/>
        <v>0</v>
      </c>
      <c r="L192" s="20"/>
      <c r="M192" s="9"/>
      <c r="N192" s="1">
        <f t="shared" si="147"/>
        <v>0</v>
      </c>
      <c r="O192" s="20"/>
      <c r="P192" s="9"/>
      <c r="Q192" s="1">
        <f t="shared" si="148"/>
        <v>0</v>
      </c>
      <c r="R192" s="20"/>
      <c r="S192" s="9"/>
      <c r="T192" s="1">
        <f t="shared" si="149"/>
        <v>0</v>
      </c>
      <c r="U192" s="20"/>
      <c r="V192" s="9"/>
      <c r="W192" s="1">
        <f t="shared" si="150"/>
        <v>0</v>
      </c>
      <c r="X192" s="20"/>
      <c r="Y192" s="9"/>
      <c r="Z192" s="1">
        <f t="shared" si="151"/>
        <v>0</v>
      </c>
      <c r="AA192" s="20"/>
      <c r="AB192" s="9"/>
      <c r="AC192" s="1">
        <f t="shared" si="152"/>
        <v>0</v>
      </c>
      <c r="AD192" s="20"/>
      <c r="AE192" s="9"/>
      <c r="AF192" s="1">
        <f t="shared" si="153"/>
        <v>0</v>
      </c>
      <c r="AG192" s="20"/>
      <c r="AH192" s="9"/>
      <c r="AI192" s="1">
        <f t="shared" si="154"/>
        <v>0</v>
      </c>
      <c r="AJ192" s="20"/>
      <c r="AK192" s="9"/>
      <c r="AL192" s="1">
        <f t="shared" si="155"/>
        <v>0</v>
      </c>
      <c r="AM192" s="20"/>
      <c r="AN192" s="9"/>
      <c r="AO192" s="1">
        <f t="shared" si="156"/>
        <v>0</v>
      </c>
      <c r="AP192" s="20"/>
      <c r="AQ192" s="9"/>
      <c r="AR192" s="1">
        <f t="shared" si="157"/>
        <v>0</v>
      </c>
      <c r="AT192" s="9"/>
      <c r="AU192" s="1">
        <f t="shared" si="158"/>
        <v>0</v>
      </c>
      <c r="AV192" s="20"/>
      <c r="AW192" s="9"/>
      <c r="AX192" s="1">
        <f t="shared" si="159"/>
        <v>0</v>
      </c>
      <c r="AY192" s="20"/>
      <c r="AZ192" s="10">
        <f t="shared" si="160"/>
        <v>0</v>
      </c>
      <c r="BA192" s="10">
        <f t="shared" si="161"/>
        <v>0</v>
      </c>
    </row>
    <row r="193" spans="1:53" x14ac:dyDescent="0.25">
      <c r="A193" s="1"/>
      <c r="B193" s="3" t="s">
        <v>14</v>
      </c>
      <c r="C193" s="24" t="s">
        <v>21</v>
      </c>
      <c r="D193" s="21"/>
      <c r="E193" s="1">
        <f t="shared" si="144"/>
        <v>0</v>
      </c>
      <c r="F193" s="20"/>
      <c r="G193" s="19"/>
      <c r="H193" s="1">
        <f t="shared" si="145"/>
        <v>0</v>
      </c>
      <c r="I193" s="20"/>
      <c r="J193" s="9"/>
      <c r="K193" s="1">
        <f t="shared" si="146"/>
        <v>0</v>
      </c>
      <c r="L193" s="20"/>
      <c r="M193" s="9"/>
      <c r="N193" s="1">
        <f t="shared" si="147"/>
        <v>0</v>
      </c>
      <c r="O193" s="20"/>
      <c r="P193" s="9"/>
      <c r="Q193" s="1">
        <f t="shared" si="148"/>
        <v>0</v>
      </c>
      <c r="R193" s="20"/>
      <c r="S193" s="9"/>
      <c r="T193" s="1">
        <f t="shared" si="149"/>
        <v>0</v>
      </c>
      <c r="U193" s="20"/>
      <c r="V193" s="9"/>
      <c r="W193" s="1">
        <f t="shared" si="150"/>
        <v>0</v>
      </c>
      <c r="X193" s="20"/>
      <c r="Y193" s="9"/>
      <c r="Z193" s="1">
        <f t="shared" si="151"/>
        <v>0</v>
      </c>
      <c r="AA193" s="20"/>
      <c r="AB193" s="9"/>
      <c r="AC193" s="1">
        <f t="shared" si="152"/>
        <v>0</v>
      </c>
      <c r="AD193" s="20"/>
      <c r="AE193" s="9"/>
      <c r="AF193" s="1">
        <f t="shared" si="153"/>
        <v>0</v>
      </c>
      <c r="AG193" s="20"/>
      <c r="AH193" s="9"/>
      <c r="AI193" s="1">
        <f t="shared" si="154"/>
        <v>0</v>
      </c>
      <c r="AJ193" s="20"/>
      <c r="AK193" s="9"/>
      <c r="AL193" s="1">
        <f t="shared" si="155"/>
        <v>0</v>
      </c>
      <c r="AM193" s="20"/>
      <c r="AN193" s="9"/>
      <c r="AO193" s="1">
        <f t="shared" si="156"/>
        <v>0</v>
      </c>
      <c r="AP193" s="20"/>
      <c r="AQ193" s="9"/>
      <c r="AR193" s="1">
        <f t="shared" si="157"/>
        <v>0</v>
      </c>
      <c r="AT193" s="9"/>
      <c r="AU193" s="1">
        <f t="shared" si="158"/>
        <v>0</v>
      </c>
      <c r="AV193" s="20"/>
      <c r="AW193" s="9"/>
      <c r="AX193" s="1">
        <f t="shared" si="159"/>
        <v>0</v>
      </c>
      <c r="AY193" s="20"/>
      <c r="AZ193" s="10">
        <f t="shared" si="160"/>
        <v>0</v>
      </c>
      <c r="BA193" s="10">
        <f t="shared" si="161"/>
        <v>0</v>
      </c>
    </row>
    <row r="194" spans="1:53" x14ac:dyDescent="0.25">
      <c r="A194" s="1"/>
      <c r="B194" s="3" t="s">
        <v>6</v>
      </c>
      <c r="C194" s="23" t="s">
        <v>29</v>
      </c>
      <c r="D194" s="21"/>
      <c r="E194" s="1">
        <f t="shared" si="144"/>
        <v>0</v>
      </c>
      <c r="F194" s="20"/>
      <c r="G194" s="19"/>
      <c r="H194" s="1">
        <f t="shared" si="145"/>
        <v>0</v>
      </c>
      <c r="I194" s="20"/>
      <c r="J194" s="9"/>
      <c r="K194" s="1">
        <f t="shared" si="146"/>
        <v>0</v>
      </c>
      <c r="L194" s="20"/>
      <c r="M194" s="9"/>
      <c r="N194" s="1">
        <f t="shared" si="147"/>
        <v>0</v>
      </c>
      <c r="O194" s="20"/>
      <c r="P194" s="9">
        <v>19</v>
      </c>
      <c r="Q194" s="1">
        <f t="shared" si="148"/>
        <v>1</v>
      </c>
      <c r="R194" s="20"/>
      <c r="S194" s="9">
        <v>25</v>
      </c>
      <c r="T194" s="1">
        <f t="shared" si="149"/>
        <v>1</v>
      </c>
      <c r="U194" s="20"/>
      <c r="V194" s="9">
        <v>277</v>
      </c>
      <c r="W194" s="1">
        <f t="shared" si="150"/>
        <v>1</v>
      </c>
      <c r="X194" s="20"/>
      <c r="Y194" s="9">
        <v>85</v>
      </c>
      <c r="Z194" s="1">
        <f t="shared" si="151"/>
        <v>1</v>
      </c>
      <c r="AA194" s="20"/>
      <c r="AB194" s="9">
        <v>12</v>
      </c>
      <c r="AC194" s="1">
        <f t="shared" si="152"/>
        <v>1</v>
      </c>
      <c r="AD194" s="20"/>
      <c r="AE194" s="9"/>
      <c r="AF194" s="1">
        <f t="shared" si="153"/>
        <v>0</v>
      </c>
      <c r="AG194" s="20"/>
      <c r="AH194" s="9"/>
      <c r="AI194" s="1">
        <f t="shared" si="154"/>
        <v>0</v>
      </c>
      <c r="AJ194" s="20"/>
      <c r="AK194" s="9"/>
      <c r="AL194" s="1">
        <f t="shared" si="155"/>
        <v>0</v>
      </c>
      <c r="AM194" s="20"/>
      <c r="AN194" s="9"/>
      <c r="AO194" s="1">
        <f t="shared" si="156"/>
        <v>0</v>
      </c>
      <c r="AP194" s="20"/>
      <c r="AQ194" s="9"/>
      <c r="AR194" s="1">
        <f t="shared" si="157"/>
        <v>0</v>
      </c>
      <c r="AT194" s="9"/>
      <c r="AU194" s="1">
        <f t="shared" si="158"/>
        <v>0</v>
      </c>
      <c r="AV194" s="20"/>
      <c r="AW194" s="9"/>
      <c r="AX194" s="1">
        <f t="shared" si="159"/>
        <v>0</v>
      </c>
      <c r="AY194" s="20"/>
      <c r="AZ194" s="10">
        <f t="shared" si="160"/>
        <v>418</v>
      </c>
      <c r="BA194" s="10">
        <f t="shared" si="161"/>
        <v>5</v>
      </c>
    </row>
    <row r="195" spans="1:53" x14ac:dyDescent="0.25">
      <c r="A195" s="1"/>
      <c r="B195" s="18" t="s">
        <v>16</v>
      </c>
      <c r="C195" s="24" t="s">
        <v>20</v>
      </c>
      <c r="D195" s="21"/>
      <c r="E195" s="1">
        <f t="shared" si="144"/>
        <v>0</v>
      </c>
      <c r="F195" s="20"/>
      <c r="G195" s="19"/>
      <c r="H195" s="1">
        <f t="shared" si="145"/>
        <v>0</v>
      </c>
      <c r="I195" s="20"/>
      <c r="J195" s="9"/>
      <c r="K195" s="1">
        <f t="shared" si="146"/>
        <v>0</v>
      </c>
      <c r="L195" s="20"/>
      <c r="M195" s="9">
        <v>0</v>
      </c>
      <c r="N195" s="1">
        <f t="shared" si="147"/>
        <v>1</v>
      </c>
      <c r="O195" s="20"/>
      <c r="P195" s="9"/>
      <c r="Q195" s="1">
        <f t="shared" si="148"/>
        <v>0</v>
      </c>
      <c r="R195" s="20"/>
      <c r="S195" s="9">
        <v>40</v>
      </c>
      <c r="T195" s="1">
        <f t="shared" si="149"/>
        <v>1</v>
      </c>
      <c r="U195" s="20"/>
      <c r="V195" s="9">
        <v>25</v>
      </c>
      <c r="W195" s="1">
        <f t="shared" si="150"/>
        <v>1</v>
      </c>
      <c r="X195" s="20"/>
      <c r="Y195" s="9"/>
      <c r="Z195" s="1">
        <f t="shared" si="151"/>
        <v>0</v>
      </c>
      <c r="AA195" s="20"/>
      <c r="AB195" s="9"/>
      <c r="AC195" s="1">
        <f t="shared" si="152"/>
        <v>0</v>
      </c>
      <c r="AD195" s="20"/>
      <c r="AE195" s="9"/>
      <c r="AF195" s="1">
        <f t="shared" si="153"/>
        <v>0</v>
      </c>
      <c r="AG195" s="20"/>
      <c r="AH195" s="9"/>
      <c r="AI195" s="1">
        <f t="shared" si="154"/>
        <v>0</v>
      </c>
      <c r="AJ195" s="20"/>
      <c r="AK195" s="9"/>
      <c r="AL195" s="1">
        <f t="shared" si="155"/>
        <v>0</v>
      </c>
      <c r="AM195" s="20"/>
      <c r="AN195" s="9"/>
      <c r="AO195" s="1">
        <f t="shared" si="156"/>
        <v>0</v>
      </c>
      <c r="AP195" s="20"/>
      <c r="AQ195" s="9"/>
      <c r="AR195" s="1">
        <f t="shared" si="157"/>
        <v>0</v>
      </c>
      <c r="AT195" s="9"/>
      <c r="AU195" s="1">
        <f t="shared" si="158"/>
        <v>0</v>
      </c>
      <c r="AV195" s="20"/>
      <c r="AW195" s="9"/>
      <c r="AX195" s="1">
        <f t="shared" si="159"/>
        <v>0</v>
      </c>
      <c r="AY195" s="20"/>
      <c r="AZ195" s="10">
        <f t="shared" si="160"/>
        <v>65</v>
      </c>
      <c r="BA195" s="10">
        <f t="shared" si="161"/>
        <v>3</v>
      </c>
    </row>
    <row r="196" spans="1:53" x14ac:dyDescent="0.25">
      <c r="A196" s="16"/>
      <c r="B196" s="3" t="s">
        <v>33</v>
      </c>
      <c r="C196" s="25" t="s">
        <v>34</v>
      </c>
      <c r="D196" s="21"/>
      <c r="E196" s="1">
        <f t="shared" si="144"/>
        <v>0</v>
      </c>
      <c r="F196" s="20"/>
      <c r="G196" s="19"/>
      <c r="H196" s="1">
        <f t="shared" si="145"/>
        <v>0</v>
      </c>
      <c r="I196" s="20"/>
      <c r="J196" s="9"/>
      <c r="K196" s="1">
        <f t="shared" si="146"/>
        <v>0</v>
      </c>
      <c r="L196" s="20"/>
      <c r="M196" s="9"/>
      <c r="N196" s="1">
        <f t="shared" si="147"/>
        <v>0</v>
      </c>
      <c r="O196" s="20"/>
      <c r="P196" s="9"/>
      <c r="Q196" s="1">
        <f t="shared" si="148"/>
        <v>0</v>
      </c>
      <c r="R196" s="20"/>
      <c r="S196" s="9"/>
      <c r="T196" s="1">
        <f t="shared" si="149"/>
        <v>0</v>
      </c>
      <c r="U196" s="20"/>
      <c r="V196" s="9"/>
      <c r="W196" s="1">
        <f t="shared" si="150"/>
        <v>0</v>
      </c>
      <c r="X196" s="20"/>
      <c r="Y196" s="9"/>
      <c r="Z196" s="1">
        <f t="shared" si="151"/>
        <v>0</v>
      </c>
      <c r="AA196" s="20"/>
      <c r="AB196" s="9"/>
      <c r="AC196" s="1">
        <f t="shared" si="152"/>
        <v>0</v>
      </c>
      <c r="AD196" s="20"/>
      <c r="AE196" s="9"/>
      <c r="AF196" s="1">
        <f t="shared" si="153"/>
        <v>0</v>
      </c>
      <c r="AG196" s="20"/>
      <c r="AH196" s="9"/>
      <c r="AI196" s="1">
        <f t="shared" si="154"/>
        <v>0</v>
      </c>
      <c r="AJ196" s="20"/>
      <c r="AK196" s="9"/>
      <c r="AL196" s="1">
        <f t="shared" si="155"/>
        <v>0</v>
      </c>
      <c r="AM196" s="20"/>
      <c r="AN196" s="9"/>
      <c r="AO196" s="1">
        <f t="shared" si="156"/>
        <v>0</v>
      </c>
      <c r="AP196" s="20"/>
      <c r="AQ196" s="9"/>
      <c r="AR196" s="1">
        <f t="shared" si="157"/>
        <v>0</v>
      </c>
      <c r="AT196" s="9"/>
      <c r="AU196" s="1">
        <f t="shared" si="158"/>
        <v>0</v>
      </c>
      <c r="AV196" s="20"/>
      <c r="AW196" s="9"/>
      <c r="AX196" s="1">
        <f t="shared" si="159"/>
        <v>0</v>
      </c>
      <c r="AY196" s="20"/>
      <c r="AZ196" s="10">
        <f t="shared" si="160"/>
        <v>0</v>
      </c>
      <c r="BA196" s="10">
        <f t="shared" si="161"/>
        <v>0</v>
      </c>
    </row>
    <row r="197" spans="1:53" x14ac:dyDescent="0.25">
      <c r="A197" s="1"/>
      <c r="B197" s="3" t="s">
        <v>31</v>
      </c>
      <c r="C197" s="25" t="s">
        <v>32</v>
      </c>
      <c r="D197" s="21"/>
      <c r="E197" s="1">
        <f t="shared" si="144"/>
        <v>0</v>
      </c>
      <c r="F197" s="20"/>
      <c r="G197" s="19"/>
      <c r="H197" s="1">
        <f t="shared" si="145"/>
        <v>0</v>
      </c>
      <c r="I197" s="20"/>
      <c r="J197" s="9"/>
      <c r="K197" s="1">
        <f t="shared" si="146"/>
        <v>0</v>
      </c>
      <c r="L197" s="20"/>
      <c r="M197" s="9"/>
      <c r="N197" s="1">
        <f t="shared" si="147"/>
        <v>0</v>
      </c>
      <c r="O197" s="20"/>
      <c r="P197" s="9"/>
      <c r="Q197" s="1">
        <f t="shared" si="148"/>
        <v>0</v>
      </c>
      <c r="R197" s="20"/>
      <c r="S197" s="9"/>
      <c r="T197" s="1">
        <f t="shared" si="149"/>
        <v>0</v>
      </c>
      <c r="U197" s="20"/>
      <c r="V197" s="9"/>
      <c r="W197" s="1">
        <f t="shared" si="150"/>
        <v>0</v>
      </c>
      <c r="X197" s="20"/>
      <c r="Y197" s="9"/>
      <c r="Z197" s="1">
        <f t="shared" si="151"/>
        <v>0</v>
      </c>
      <c r="AA197" s="20"/>
      <c r="AB197" s="9"/>
      <c r="AC197" s="1">
        <f t="shared" si="152"/>
        <v>0</v>
      </c>
      <c r="AD197" s="20"/>
      <c r="AE197" s="9"/>
      <c r="AF197" s="1">
        <f t="shared" si="153"/>
        <v>0</v>
      </c>
      <c r="AG197" s="20"/>
      <c r="AH197" s="9"/>
      <c r="AI197" s="1">
        <f t="shared" si="154"/>
        <v>0</v>
      </c>
      <c r="AJ197" s="20"/>
      <c r="AK197" s="9"/>
      <c r="AL197" s="1">
        <f t="shared" si="155"/>
        <v>0</v>
      </c>
      <c r="AM197" s="20"/>
      <c r="AN197" s="9"/>
      <c r="AO197" s="1">
        <f t="shared" si="156"/>
        <v>0</v>
      </c>
      <c r="AP197" s="20"/>
      <c r="AQ197" s="9"/>
      <c r="AR197" s="1">
        <f t="shared" si="157"/>
        <v>0</v>
      </c>
      <c r="AT197" s="9"/>
      <c r="AU197" s="1">
        <f t="shared" si="158"/>
        <v>0</v>
      </c>
      <c r="AV197" s="20"/>
      <c r="AW197" s="9"/>
      <c r="AX197" s="1">
        <f t="shared" si="159"/>
        <v>0</v>
      </c>
      <c r="AY197" s="20"/>
      <c r="AZ197" s="10">
        <f t="shared" si="160"/>
        <v>0</v>
      </c>
      <c r="BA197" s="10">
        <f t="shared" si="161"/>
        <v>0</v>
      </c>
    </row>
    <row r="198" spans="1:53" x14ac:dyDescent="0.25">
      <c r="A198" s="1"/>
      <c r="B198" s="3" t="s">
        <v>7</v>
      </c>
      <c r="C198" s="23" t="s">
        <v>28</v>
      </c>
      <c r="D198" s="21"/>
      <c r="E198" s="1">
        <f t="shared" si="144"/>
        <v>0</v>
      </c>
      <c r="F198" s="20"/>
      <c r="G198" s="19"/>
      <c r="H198" s="1">
        <f t="shared" si="145"/>
        <v>0</v>
      </c>
      <c r="I198" s="20"/>
      <c r="J198" s="9"/>
      <c r="K198" s="1">
        <f t="shared" si="146"/>
        <v>0</v>
      </c>
      <c r="L198" s="20"/>
      <c r="M198" s="9"/>
      <c r="N198" s="1">
        <f t="shared" si="147"/>
        <v>0</v>
      </c>
      <c r="O198" s="20"/>
      <c r="P198" s="9"/>
      <c r="Q198" s="1">
        <f t="shared" si="148"/>
        <v>0</v>
      </c>
      <c r="R198" s="20"/>
      <c r="S198" s="9"/>
      <c r="T198" s="1">
        <f t="shared" si="149"/>
        <v>0</v>
      </c>
      <c r="U198" s="20"/>
      <c r="V198" s="9"/>
      <c r="W198" s="1">
        <f t="shared" si="150"/>
        <v>0</v>
      </c>
      <c r="X198" s="20"/>
      <c r="Y198" s="9"/>
      <c r="Z198" s="1">
        <f t="shared" si="151"/>
        <v>0</v>
      </c>
      <c r="AA198" s="20"/>
      <c r="AB198" s="9"/>
      <c r="AC198" s="1">
        <f t="shared" si="152"/>
        <v>0</v>
      </c>
      <c r="AD198" s="20"/>
      <c r="AE198" s="9"/>
      <c r="AF198" s="1">
        <f t="shared" si="153"/>
        <v>0</v>
      </c>
      <c r="AG198" s="20"/>
      <c r="AH198" s="9"/>
      <c r="AI198" s="1">
        <f t="shared" si="154"/>
        <v>0</v>
      </c>
      <c r="AJ198" s="20"/>
      <c r="AK198" s="9"/>
      <c r="AL198" s="1">
        <f t="shared" si="155"/>
        <v>0</v>
      </c>
      <c r="AM198" s="20"/>
      <c r="AN198" s="9"/>
      <c r="AO198" s="1">
        <f t="shared" si="156"/>
        <v>0</v>
      </c>
      <c r="AP198" s="20"/>
      <c r="AQ198" s="9"/>
      <c r="AR198" s="1">
        <f t="shared" si="157"/>
        <v>0</v>
      </c>
      <c r="AT198" s="9"/>
      <c r="AU198" s="1">
        <f t="shared" si="158"/>
        <v>0</v>
      </c>
      <c r="AV198" s="20"/>
      <c r="AW198" s="9"/>
      <c r="AX198" s="1">
        <f t="shared" si="159"/>
        <v>0</v>
      </c>
      <c r="AY198" s="20"/>
      <c r="AZ198" s="10">
        <f t="shared" si="160"/>
        <v>0</v>
      </c>
      <c r="BA198" s="10">
        <f t="shared" si="161"/>
        <v>0</v>
      </c>
    </row>
    <row r="199" spans="1:53" x14ac:dyDescent="0.25">
      <c r="A199" s="1"/>
      <c r="B199" s="3" t="s">
        <v>8</v>
      </c>
      <c r="C199" s="24" t="s">
        <v>12</v>
      </c>
      <c r="D199" s="21"/>
      <c r="E199" s="1">
        <f t="shared" si="144"/>
        <v>0</v>
      </c>
      <c r="F199" s="20"/>
      <c r="G199" s="19"/>
      <c r="H199" s="1">
        <f t="shared" si="145"/>
        <v>0</v>
      </c>
      <c r="I199" s="20"/>
      <c r="J199" s="9">
        <v>0</v>
      </c>
      <c r="K199" s="1">
        <f t="shared" si="146"/>
        <v>1</v>
      </c>
      <c r="L199" s="20"/>
      <c r="M199" s="9"/>
      <c r="N199" s="1">
        <f t="shared" si="147"/>
        <v>0</v>
      </c>
      <c r="O199" s="20"/>
      <c r="P199" s="9">
        <v>28</v>
      </c>
      <c r="Q199" s="1">
        <f t="shared" si="148"/>
        <v>1</v>
      </c>
      <c r="R199" s="20"/>
      <c r="S199" s="9"/>
      <c r="T199" s="1">
        <f t="shared" si="149"/>
        <v>0</v>
      </c>
      <c r="U199" s="20"/>
      <c r="V199" s="9"/>
      <c r="W199" s="1">
        <f t="shared" si="150"/>
        <v>0</v>
      </c>
      <c r="X199" s="20"/>
      <c r="Y199" s="9">
        <v>60</v>
      </c>
      <c r="Z199" s="1">
        <f t="shared" si="151"/>
        <v>1</v>
      </c>
      <c r="AA199" s="20"/>
      <c r="AB199" s="9">
        <v>7</v>
      </c>
      <c r="AC199" s="1">
        <f t="shared" si="152"/>
        <v>1</v>
      </c>
      <c r="AD199" s="20"/>
      <c r="AE199" s="9"/>
      <c r="AF199" s="1">
        <f t="shared" si="153"/>
        <v>0</v>
      </c>
      <c r="AG199" s="20"/>
      <c r="AH199" s="9"/>
      <c r="AI199" s="1">
        <f t="shared" si="154"/>
        <v>0</v>
      </c>
      <c r="AJ199" s="20"/>
      <c r="AK199" s="9"/>
      <c r="AL199" s="1">
        <f t="shared" si="155"/>
        <v>0</v>
      </c>
      <c r="AM199" s="20"/>
      <c r="AN199" s="9"/>
      <c r="AO199" s="1">
        <f t="shared" si="156"/>
        <v>0</v>
      </c>
      <c r="AP199" s="20"/>
      <c r="AQ199" s="9"/>
      <c r="AR199" s="1">
        <f t="shared" si="157"/>
        <v>0</v>
      </c>
      <c r="AT199" s="9"/>
      <c r="AU199" s="1">
        <f t="shared" si="158"/>
        <v>0</v>
      </c>
      <c r="AV199" s="20"/>
      <c r="AW199" s="9"/>
      <c r="AX199" s="1">
        <f t="shared" si="159"/>
        <v>0</v>
      </c>
      <c r="AY199" s="20"/>
      <c r="AZ199" s="10">
        <f t="shared" si="160"/>
        <v>95</v>
      </c>
      <c r="BA199" s="10">
        <f t="shared" si="161"/>
        <v>4</v>
      </c>
    </row>
    <row r="200" spans="1:53" x14ac:dyDescent="0.25">
      <c r="A200" s="16"/>
      <c r="B200" s="1" t="s">
        <v>5</v>
      </c>
      <c r="C200" s="24" t="s">
        <v>13</v>
      </c>
      <c r="D200" s="21"/>
      <c r="E200" s="1">
        <f t="shared" si="144"/>
        <v>0</v>
      </c>
      <c r="F200" s="20"/>
      <c r="G200" s="19"/>
      <c r="H200" s="1">
        <f t="shared" si="145"/>
        <v>0</v>
      </c>
      <c r="I200" s="20"/>
      <c r="J200" s="9">
        <v>0</v>
      </c>
      <c r="K200" s="1">
        <f t="shared" si="146"/>
        <v>1</v>
      </c>
      <c r="L200" s="20"/>
      <c r="M200" s="9">
        <v>0</v>
      </c>
      <c r="N200" s="1">
        <f t="shared" si="147"/>
        <v>1</v>
      </c>
      <c r="O200" s="20"/>
      <c r="P200" s="9">
        <v>963</v>
      </c>
      <c r="Q200" s="1">
        <f t="shared" si="148"/>
        <v>1</v>
      </c>
      <c r="R200" s="20"/>
      <c r="S200" s="9">
        <v>470</v>
      </c>
      <c r="T200" s="1">
        <f t="shared" si="149"/>
        <v>1</v>
      </c>
      <c r="U200" s="20"/>
      <c r="V200" s="9">
        <v>970</v>
      </c>
      <c r="W200" s="1">
        <f t="shared" si="150"/>
        <v>1</v>
      </c>
      <c r="X200" s="20"/>
      <c r="Y200" s="9">
        <v>385</v>
      </c>
      <c r="Z200" s="1">
        <f t="shared" si="151"/>
        <v>1</v>
      </c>
      <c r="AA200" s="20"/>
      <c r="AB200" s="9">
        <v>1730</v>
      </c>
      <c r="AC200" s="1">
        <f t="shared" si="152"/>
        <v>1</v>
      </c>
      <c r="AD200" s="20"/>
      <c r="AE200" s="9"/>
      <c r="AF200" s="1">
        <f t="shared" si="153"/>
        <v>0</v>
      </c>
      <c r="AG200" s="20"/>
      <c r="AH200" s="9"/>
      <c r="AI200" s="1">
        <f t="shared" si="154"/>
        <v>0</v>
      </c>
      <c r="AJ200" s="20"/>
      <c r="AK200" s="9"/>
      <c r="AL200" s="1">
        <f t="shared" si="155"/>
        <v>0</v>
      </c>
      <c r="AM200" s="20"/>
      <c r="AN200" s="9"/>
      <c r="AO200" s="1">
        <f t="shared" si="156"/>
        <v>0</v>
      </c>
      <c r="AP200" s="20"/>
      <c r="AQ200" s="9"/>
      <c r="AR200" s="1">
        <f t="shared" si="157"/>
        <v>0</v>
      </c>
      <c r="AT200" s="9"/>
      <c r="AU200" s="1">
        <f t="shared" si="158"/>
        <v>0</v>
      </c>
      <c r="AV200" s="20"/>
      <c r="AW200" s="9"/>
      <c r="AX200" s="1">
        <f t="shared" si="159"/>
        <v>0</v>
      </c>
      <c r="AY200" s="20"/>
      <c r="AZ200" s="10">
        <f t="shared" si="160"/>
        <v>4518</v>
      </c>
      <c r="BA200" s="10">
        <f t="shared" si="161"/>
        <v>7</v>
      </c>
    </row>
    <row r="201" spans="1:53" x14ac:dyDescent="0.25">
      <c r="A201" s="17"/>
      <c r="B201" s="1" t="s">
        <v>25</v>
      </c>
      <c r="C201" s="23" t="s">
        <v>24</v>
      </c>
      <c r="D201" s="21"/>
      <c r="E201" s="1">
        <f t="shared" si="144"/>
        <v>0</v>
      </c>
      <c r="F201" s="20"/>
      <c r="G201" s="19"/>
      <c r="H201" s="1">
        <f t="shared" si="145"/>
        <v>0</v>
      </c>
      <c r="I201" s="20"/>
      <c r="J201" s="9"/>
      <c r="K201" s="1">
        <f t="shared" si="146"/>
        <v>0</v>
      </c>
      <c r="L201" s="20"/>
      <c r="M201" s="9"/>
      <c r="N201" s="1">
        <f t="shared" si="147"/>
        <v>0</v>
      </c>
      <c r="O201" s="20"/>
      <c r="P201" s="9"/>
      <c r="Q201" s="1">
        <f t="shared" si="148"/>
        <v>0</v>
      </c>
      <c r="R201" s="20"/>
      <c r="S201" s="9"/>
      <c r="T201" s="1">
        <f t="shared" si="149"/>
        <v>0</v>
      </c>
      <c r="U201" s="20"/>
      <c r="V201" s="9"/>
      <c r="W201" s="1">
        <f t="shared" si="150"/>
        <v>0</v>
      </c>
      <c r="X201" s="20"/>
      <c r="Y201" s="9"/>
      <c r="Z201" s="1">
        <f t="shared" si="151"/>
        <v>0</v>
      </c>
      <c r="AA201" s="20"/>
      <c r="AB201" s="9"/>
      <c r="AC201" s="1">
        <f t="shared" si="152"/>
        <v>0</v>
      </c>
      <c r="AD201" s="20"/>
      <c r="AE201" s="9"/>
      <c r="AF201" s="1">
        <f t="shared" si="153"/>
        <v>0</v>
      </c>
      <c r="AG201" s="20"/>
      <c r="AH201" s="9"/>
      <c r="AI201" s="1">
        <f t="shared" si="154"/>
        <v>0</v>
      </c>
      <c r="AJ201" s="20"/>
      <c r="AK201" s="9"/>
      <c r="AL201" s="1">
        <f t="shared" si="155"/>
        <v>0</v>
      </c>
      <c r="AM201" s="20"/>
      <c r="AN201" s="9"/>
      <c r="AO201" s="1">
        <f t="shared" si="156"/>
        <v>0</v>
      </c>
      <c r="AP201" s="20"/>
      <c r="AQ201" s="9"/>
      <c r="AR201" s="1">
        <f t="shared" si="157"/>
        <v>0</v>
      </c>
      <c r="AT201" s="9"/>
      <c r="AU201" s="1">
        <f t="shared" si="158"/>
        <v>0</v>
      </c>
      <c r="AV201" s="20"/>
      <c r="AW201" s="9"/>
      <c r="AX201" s="1">
        <f t="shared" si="159"/>
        <v>0</v>
      </c>
      <c r="AY201" s="20"/>
      <c r="AZ201" s="10">
        <f t="shared" si="160"/>
        <v>0</v>
      </c>
      <c r="BA201" s="10">
        <f t="shared" si="161"/>
        <v>0</v>
      </c>
    </row>
    <row r="202" spans="1:53" x14ac:dyDescent="0.25">
      <c r="A202" s="1"/>
      <c r="B202" s="1" t="s">
        <v>30</v>
      </c>
      <c r="C202" s="24" t="s">
        <v>23</v>
      </c>
      <c r="D202" s="21"/>
      <c r="E202" s="1">
        <f t="shared" si="144"/>
        <v>0</v>
      </c>
      <c r="F202" s="20"/>
      <c r="G202" s="19"/>
      <c r="H202" s="1">
        <f t="shared" si="145"/>
        <v>0</v>
      </c>
      <c r="I202" s="20"/>
      <c r="J202" s="9"/>
      <c r="K202" s="1">
        <f t="shared" si="146"/>
        <v>0</v>
      </c>
      <c r="L202" s="20"/>
      <c r="M202" s="9"/>
      <c r="N202" s="1">
        <f t="shared" si="147"/>
        <v>0</v>
      </c>
      <c r="O202" s="20"/>
      <c r="P202" s="9"/>
      <c r="Q202" s="1">
        <f t="shared" si="148"/>
        <v>0</v>
      </c>
      <c r="R202" s="20"/>
      <c r="S202" s="9"/>
      <c r="T202" s="1">
        <f t="shared" si="149"/>
        <v>0</v>
      </c>
      <c r="U202" s="20"/>
      <c r="V202" s="9"/>
      <c r="W202" s="1">
        <f t="shared" si="150"/>
        <v>0</v>
      </c>
      <c r="X202" s="20"/>
      <c r="Y202" s="9"/>
      <c r="Z202" s="1">
        <f t="shared" si="151"/>
        <v>0</v>
      </c>
      <c r="AA202" s="20"/>
      <c r="AB202" s="9"/>
      <c r="AC202" s="1">
        <f t="shared" si="152"/>
        <v>0</v>
      </c>
      <c r="AD202" s="20"/>
      <c r="AE202" s="9"/>
      <c r="AF202" s="1">
        <f t="shared" si="153"/>
        <v>0</v>
      </c>
      <c r="AG202" s="20"/>
      <c r="AH202" s="9"/>
      <c r="AI202" s="1">
        <f t="shared" si="154"/>
        <v>0</v>
      </c>
      <c r="AJ202" s="20"/>
      <c r="AK202" s="9"/>
      <c r="AL202" s="1">
        <f t="shared" si="155"/>
        <v>0</v>
      </c>
      <c r="AM202" s="20"/>
      <c r="AN202" s="9"/>
      <c r="AO202" s="1">
        <f t="shared" si="156"/>
        <v>0</v>
      </c>
      <c r="AP202" s="20"/>
      <c r="AQ202" s="9"/>
      <c r="AR202" s="1">
        <f t="shared" si="157"/>
        <v>0</v>
      </c>
      <c r="AT202" s="9"/>
      <c r="AU202" s="1">
        <f t="shared" si="158"/>
        <v>0</v>
      </c>
      <c r="AV202" s="20"/>
      <c r="AW202" s="9"/>
      <c r="AX202" s="1">
        <f t="shared" si="159"/>
        <v>0</v>
      </c>
      <c r="AY202" s="20"/>
      <c r="AZ202" s="10">
        <f t="shared" si="160"/>
        <v>0</v>
      </c>
      <c r="BA202" s="10">
        <f t="shared" si="161"/>
        <v>0</v>
      </c>
    </row>
    <row r="203" spans="1:53" x14ac:dyDescent="0.25">
      <c r="A203" s="1"/>
      <c r="B203" s="1" t="s">
        <v>35</v>
      </c>
      <c r="C203" s="27" t="s">
        <v>37</v>
      </c>
      <c r="D203" s="28"/>
      <c r="E203" s="1">
        <f t="shared" si="144"/>
        <v>0</v>
      </c>
      <c r="F203" s="20"/>
      <c r="G203" s="19"/>
      <c r="H203" s="1">
        <f t="shared" si="145"/>
        <v>0</v>
      </c>
      <c r="I203" s="20"/>
      <c r="J203" s="9"/>
      <c r="K203" s="1">
        <f t="shared" si="146"/>
        <v>0</v>
      </c>
      <c r="L203" s="20"/>
      <c r="M203" s="9"/>
      <c r="N203" s="1">
        <f t="shared" si="147"/>
        <v>0</v>
      </c>
      <c r="O203" s="20"/>
      <c r="P203" s="9"/>
      <c r="Q203" s="1">
        <f t="shared" si="148"/>
        <v>0</v>
      </c>
      <c r="R203" s="20"/>
      <c r="S203" s="9"/>
      <c r="T203" s="1">
        <f t="shared" si="149"/>
        <v>0</v>
      </c>
      <c r="U203" s="20"/>
      <c r="V203" s="9"/>
      <c r="W203" s="1">
        <f t="shared" si="150"/>
        <v>0</v>
      </c>
      <c r="X203" s="20"/>
      <c r="Y203" s="9"/>
      <c r="Z203" s="1">
        <f t="shared" si="151"/>
        <v>0</v>
      </c>
      <c r="AA203" s="20"/>
      <c r="AB203" s="9"/>
      <c r="AC203" s="1">
        <f t="shared" si="152"/>
        <v>0</v>
      </c>
      <c r="AD203" s="20"/>
      <c r="AE203" s="9"/>
      <c r="AF203" s="1">
        <f t="shared" si="153"/>
        <v>0</v>
      </c>
      <c r="AG203" s="20"/>
      <c r="AH203" s="9"/>
      <c r="AI203" s="1">
        <f t="shared" si="154"/>
        <v>0</v>
      </c>
      <c r="AJ203" s="20"/>
      <c r="AK203" s="9"/>
      <c r="AL203" s="1">
        <f t="shared" si="155"/>
        <v>0</v>
      </c>
      <c r="AM203" s="20"/>
      <c r="AN203" s="9"/>
      <c r="AO203" s="1">
        <f t="shared" si="156"/>
        <v>0</v>
      </c>
      <c r="AP203" s="20"/>
      <c r="AQ203" s="9"/>
      <c r="AR203" s="1">
        <f t="shared" si="157"/>
        <v>0</v>
      </c>
      <c r="AT203" s="9"/>
      <c r="AU203" s="1">
        <f t="shared" si="158"/>
        <v>0</v>
      </c>
      <c r="AV203" s="20"/>
      <c r="AW203" s="9"/>
      <c r="AX203" s="1">
        <f t="shared" si="159"/>
        <v>0</v>
      </c>
      <c r="AY203" s="20"/>
      <c r="AZ203" s="10">
        <f t="shared" si="160"/>
        <v>0</v>
      </c>
      <c r="BA203" s="10">
        <f t="shared" si="161"/>
        <v>0</v>
      </c>
    </row>
    <row r="204" spans="1:53" x14ac:dyDescent="0.25">
      <c r="A204" s="1"/>
      <c r="B204" s="1" t="s">
        <v>36</v>
      </c>
      <c r="C204" s="23" t="s">
        <v>36</v>
      </c>
      <c r="D204" s="21"/>
      <c r="E204" s="1">
        <f t="shared" si="144"/>
        <v>0</v>
      </c>
      <c r="F204" s="20"/>
      <c r="G204" s="19"/>
      <c r="H204" s="1">
        <f t="shared" si="145"/>
        <v>0</v>
      </c>
      <c r="I204" s="20"/>
      <c r="J204" s="9"/>
      <c r="K204" s="1">
        <f t="shared" si="146"/>
        <v>0</v>
      </c>
      <c r="L204" s="20"/>
      <c r="M204" s="9"/>
      <c r="N204" s="1">
        <f t="shared" si="147"/>
        <v>0</v>
      </c>
      <c r="O204" s="20"/>
      <c r="P204" s="9"/>
      <c r="Q204" s="1">
        <f t="shared" si="148"/>
        <v>0</v>
      </c>
      <c r="R204" s="20"/>
      <c r="S204" s="9"/>
      <c r="T204" s="1">
        <f t="shared" si="149"/>
        <v>0</v>
      </c>
      <c r="U204" s="20"/>
      <c r="V204" s="9"/>
      <c r="W204" s="1">
        <f t="shared" si="150"/>
        <v>0</v>
      </c>
      <c r="X204" s="20"/>
      <c r="Y204" s="9"/>
      <c r="Z204" s="1">
        <f t="shared" si="151"/>
        <v>0</v>
      </c>
      <c r="AA204" s="20"/>
      <c r="AB204" s="9"/>
      <c r="AC204" s="1">
        <f t="shared" si="152"/>
        <v>0</v>
      </c>
      <c r="AD204" s="20"/>
      <c r="AE204" s="9"/>
      <c r="AF204" s="1">
        <f t="shared" si="153"/>
        <v>0</v>
      </c>
      <c r="AG204" s="20"/>
      <c r="AH204" s="9"/>
      <c r="AI204" s="1">
        <f t="shared" si="154"/>
        <v>0</v>
      </c>
      <c r="AJ204" s="20"/>
      <c r="AK204" s="9"/>
      <c r="AL204" s="1">
        <f t="shared" si="155"/>
        <v>0</v>
      </c>
      <c r="AM204" s="20"/>
      <c r="AN204" s="9"/>
      <c r="AO204" s="1">
        <f t="shared" si="156"/>
        <v>0</v>
      </c>
      <c r="AP204" s="20"/>
      <c r="AQ204" s="9"/>
      <c r="AR204" s="1">
        <f t="shared" si="157"/>
        <v>0</v>
      </c>
      <c r="AT204" s="9"/>
      <c r="AU204" s="1">
        <f t="shared" si="158"/>
        <v>0</v>
      </c>
      <c r="AV204" s="20"/>
      <c r="AW204" s="9"/>
      <c r="AX204" s="1">
        <f t="shared" si="159"/>
        <v>0</v>
      </c>
      <c r="AY204" s="20"/>
      <c r="AZ204" s="10">
        <f t="shared" si="160"/>
        <v>0</v>
      </c>
      <c r="BA204" s="10">
        <f t="shared" si="161"/>
        <v>0</v>
      </c>
    </row>
    <row r="205" spans="1:53" ht="15.75" thickBot="1" x14ac:dyDescent="0.3">
      <c r="A205" s="1"/>
      <c r="B205" s="1"/>
      <c r="C205" s="23"/>
      <c r="D205" s="21"/>
      <c r="E205" s="1">
        <f t="shared" si="144"/>
        <v>0</v>
      </c>
      <c r="F205" s="20"/>
      <c r="G205" s="19"/>
      <c r="H205" s="1">
        <f t="shared" si="145"/>
        <v>0</v>
      </c>
      <c r="I205" s="20"/>
      <c r="J205" s="9"/>
      <c r="K205" s="1">
        <f t="shared" si="146"/>
        <v>0</v>
      </c>
      <c r="L205" s="20"/>
      <c r="M205" s="9"/>
      <c r="N205" s="1">
        <f t="shared" si="147"/>
        <v>0</v>
      </c>
      <c r="O205" s="20"/>
      <c r="P205" s="9"/>
      <c r="Q205" s="1">
        <f t="shared" si="148"/>
        <v>0</v>
      </c>
      <c r="R205" s="20"/>
      <c r="S205" s="9"/>
      <c r="T205" s="1">
        <f t="shared" si="149"/>
        <v>0</v>
      </c>
      <c r="U205" s="20"/>
      <c r="V205" s="9"/>
      <c r="W205" s="1">
        <f t="shared" si="150"/>
        <v>0</v>
      </c>
      <c r="X205" s="20"/>
      <c r="Y205" s="9" t="s">
        <v>93</v>
      </c>
      <c r="Z205" s="1">
        <f t="shared" si="151"/>
        <v>0</v>
      </c>
      <c r="AA205" s="20"/>
      <c r="AB205" s="9"/>
      <c r="AC205" s="1">
        <f t="shared" si="152"/>
        <v>0</v>
      </c>
      <c r="AD205" s="20"/>
      <c r="AE205" s="9"/>
      <c r="AF205" s="1">
        <f t="shared" si="153"/>
        <v>0</v>
      </c>
      <c r="AG205" s="20"/>
      <c r="AH205" s="9"/>
      <c r="AI205" s="1">
        <f t="shared" si="154"/>
        <v>0</v>
      </c>
      <c r="AJ205" s="20"/>
      <c r="AK205" s="9"/>
      <c r="AL205" s="1">
        <f t="shared" si="155"/>
        <v>0</v>
      </c>
      <c r="AM205" s="20"/>
      <c r="AN205" s="9"/>
      <c r="AO205" s="1">
        <f t="shared" si="156"/>
        <v>0</v>
      </c>
      <c r="AP205" s="20"/>
      <c r="AQ205" s="9"/>
      <c r="AR205" s="1">
        <f t="shared" si="157"/>
        <v>0</v>
      </c>
      <c r="AT205" s="9"/>
      <c r="AU205" s="1">
        <f t="shared" si="158"/>
        <v>0</v>
      </c>
      <c r="AV205" s="20"/>
      <c r="AW205" s="9"/>
      <c r="AX205" s="1">
        <f t="shared" si="159"/>
        <v>0</v>
      </c>
      <c r="AY205" s="20"/>
      <c r="AZ205" s="10">
        <f t="shared" si="160"/>
        <v>0</v>
      </c>
      <c r="BA205" s="10">
        <f t="shared" si="161"/>
        <v>0</v>
      </c>
    </row>
    <row r="206" spans="1:53" ht="16.5" thickTop="1" thickBot="1" x14ac:dyDescent="0.3">
      <c r="A206" s="1"/>
      <c r="B206" s="1"/>
      <c r="C206" s="2"/>
      <c r="D206" s="1">
        <f>SUM(D189:D205)</f>
        <v>0</v>
      </c>
      <c r="E206" s="11">
        <f>SUM(E189:E205)</f>
        <v>0</v>
      </c>
      <c r="G206" s="1">
        <f>SUM(G189:G205)</f>
        <v>0</v>
      </c>
      <c r="H206" s="11">
        <f>SUM(H189:H205)</f>
        <v>0</v>
      </c>
      <c r="J206" s="1">
        <f>SUM(J189:J205)</f>
        <v>0</v>
      </c>
      <c r="K206" s="11">
        <f>SUM(K189:K205)</f>
        <v>2</v>
      </c>
      <c r="M206" s="1">
        <f>SUM(M189:M205)</f>
        <v>0</v>
      </c>
      <c r="N206" s="11">
        <f>SUM(N189:N205)</f>
        <v>3</v>
      </c>
      <c r="P206" s="1">
        <f>SUM(P189:P205)</f>
        <v>1010</v>
      </c>
      <c r="Q206" s="11">
        <f>SUM(Q189:Q205)</f>
        <v>3</v>
      </c>
      <c r="S206" s="1">
        <f>SUM(S189:S205)</f>
        <v>760</v>
      </c>
      <c r="T206" s="11">
        <f>SUM(T189:T205)</f>
        <v>4</v>
      </c>
      <c r="V206" s="1">
        <f>SUM(V189:V205)</f>
        <v>1874</v>
      </c>
      <c r="W206" s="11">
        <f>SUM(W189:W205)</f>
        <v>5</v>
      </c>
      <c r="Y206" s="1">
        <f>SUM(Y189:Y205)</f>
        <v>740</v>
      </c>
      <c r="Z206" s="11">
        <f>SUM(Z189:Z205)</f>
        <v>4</v>
      </c>
      <c r="AB206" s="1">
        <f>SUM(AB189:AB205)</f>
        <v>1749</v>
      </c>
      <c r="AC206" s="11">
        <f>SUM(AC189:AC205)</f>
        <v>3</v>
      </c>
      <c r="AE206" s="1">
        <f>SUM(AE189:AE205)</f>
        <v>0</v>
      </c>
      <c r="AF206" s="11">
        <f>SUM(AF189:AF205)</f>
        <v>0</v>
      </c>
      <c r="AH206" s="1">
        <f>SUM(AH189:AH205)</f>
        <v>0</v>
      </c>
      <c r="AI206" s="11">
        <f>SUM(AI189:AI205)</f>
        <v>0</v>
      </c>
      <c r="AK206" s="1">
        <f>SUM(AK189:AK205)</f>
        <v>0</v>
      </c>
      <c r="AL206" s="11">
        <f>SUM(AL189:AL205)</f>
        <v>0</v>
      </c>
      <c r="AN206" s="1">
        <f>SUM(AN189:AN205)</f>
        <v>0</v>
      </c>
      <c r="AO206" s="11">
        <f>SUM(AO189:AO205)</f>
        <v>0</v>
      </c>
      <c r="AQ206" s="1">
        <f>SUM(AQ189:AQ205)</f>
        <v>0</v>
      </c>
      <c r="AR206" s="11">
        <f>SUM(AR189:AR205)</f>
        <v>0</v>
      </c>
      <c r="AT206" s="1">
        <f>SUM(AT189:AT205)</f>
        <v>0</v>
      </c>
      <c r="AU206" s="11">
        <f>SUM(AU189:AU205)</f>
        <v>0</v>
      </c>
      <c r="AW206" s="1">
        <f>SUM(AW189:AW205)</f>
        <v>0</v>
      </c>
      <c r="AX206" s="11">
        <f>SUM(AX189:AX205)</f>
        <v>0</v>
      </c>
      <c r="AZ206" s="12">
        <f>SUM(AZ189:AZ205)</f>
        <v>6133</v>
      </c>
      <c r="BA206" s="14">
        <f>AVERAGE(BA189:BA205)</f>
        <v>1.411764705882353</v>
      </c>
    </row>
    <row r="207" spans="1:53" ht="15.75" thickTop="1" x14ac:dyDescent="0.25"/>
    <row r="208" spans="1:53" ht="22.5" x14ac:dyDescent="0.3">
      <c r="A208" s="1"/>
      <c r="B208" s="4" t="s">
        <v>1</v>
      </c>
      <c r="C208" s="2"/>
      <c r="D208" s="3"/>
      <c r="E208" s="3"/>
      <c r="G208" s="1"/>
      <c r="H208" s="1"/>
      <c r="J208" s="1"/>
      <c r="K208" s="1"/>
      <c r="M208" s="1"/>
      <c r="N208" s="1"/>
      <c r="P208" s="1"/>
      <c r="Q208" s="1"/>
      <c r="S208" s="1"/>
      <c r="T208" s="1"/>
      <c r="V208" s="1"/>
      <c r="W208" s="1"/>
      <c r="Y208" s="1"/>
      <c r="Z208" s="1"/>
      <c r="AB208" s="1"/>
      <c r="AC208" s="1"/>
      <c r="AE208" s="1"/>
      <c r="AF208" s="1"/>
      <c r="AH208" s="1"/>
      <c r="AI208" s="1"/>
      <c r="AK208" s="1"/>
      <c r="AL208" s="1"/>
      <c r="AN208" s="1"/>
      <c r="AO208" s="1"/>
      <c r="AQ208" s="1"/>
      <c r="AR208" s="1"/>
      <c r="AT208" s="1"/>
      <c r="AU208" s="1"/>
      <c r="AW208" s="1"/>
      <c r="AX208" s="1"/>
      <c r="AY208" s="1"/>
      <c r="AZ208" s="1"/>
    </row>
    <row r="209" spans="1:53" x14ac:dyDescent="0.25">
      <c r="A209" s="1"/>
      <c r="B209" s="1"/>
      <c r="C209" s="2"/>
      <c r="D209" s="26" t="s">
        <v>38</v>
      </c>
      <c r="E209" s="15"/>
      <c r="G209" s="136" t="s">
        <v>39</v>
      </c>
      <c r="H209" s="136"/>
      <c r="J209" s="136" t="s">
        <v>41</v>
      </c>
      <c r="K209" s="136"/>
      <c r="M209" s="136" t="s">
        <v>40</v>
      </c>
      <c r="N209" s="136"/>
      <c r="P209" s="136" t="s">
        <v>42</v>
      </c>
      <c r="Q209" s="136"/>
      <c r="S209" s="136" t="s">
        <v>43</v>
      </c>
      <c r="T209" s="136"/>
      <c r="V209" s="136" t="s">
        <v>44</v>
      </c>
      <c r="W209" s="136"/>
      <c r="Y209" s="136" t="s">
        <v>45</v>
      </c>
      <c r="Z209" s="136"/>
      <c r="AB209" s="136" t="s">
        <v>46</v>
      </c>
      <c r="AC209" s="136"/>
      <c r="AE209" s="136" t="s">
        <v>47</v>
      </c>
      <c r="AF209" s="136"/>
      <c r="AH209" s="136" t="s">
        <v>48</v>
      </c>
      <c r="AI209" s="136"/>
      <c r="AK209" s="136" t="s">
        <v>46</v>
      </c>
      <c r="AL209" s="136"/>
      <c r="AN209" s="136" t="s">
        <v>47</v>
      </c>
      <c r="AO209" s="136"/>
      <c r="AQ209" s="136" t="s">
        <v>48</v>
      </c>
      <c r="AR209" s="136"/>
      <c r="AT209" s="26" t="s">
        <v>49</v>
      </c>
      <c r="AU209" s="26"/>
      <c r="AW209" s="26" t="s">
        <v>50</v>
      </c>
      <c r="AX209" s="26"/>
      <c r="AY209" s="1"/>
      <c r="AZ209" s="1"/>
    </row>
    <row r="210" spans="1:53" ht="18" thickBot="1" x14ac:dyDescent="0.35">
      <c r="A210" s="1"/>
      <c r="B210" s="5" t="s">
        <v>2</v>
      </c>
      <c r="C210" s="6" t="s">
        <v>3</v>
      </c>
      <c r="D210" s="7" t="s">
        <v>9</v>
      </c>
      <c r="E210" s="7" t="s">
        <v>4</v>
      </c>
      <c r="G210" s="7" t="s">
        <v>9</v>
      </c>
      <c r="H210" s="8" t="s">
        <v>4</v>
      </c>
      <c r="J210" s="7" t="s">
        <v>9</v>
      </c>
      <c r="K210" s="8" t="s">
        <v>4</v>
      </c>
      <c r="M210" s="7" t="s">
        <v>9</v>
      </c>
      <c r="N210" s="8" t="s">
        <v>4</v>
      </c>
      <c r="P210" s="7" t="s">
        <v>9</v>
      </c>
      <c r="Q210" s="8" t="s">
        <v>4</v>
      </c>
      <c r="S210" s="7" t="s">
        <v>9</v>
      </c>
      <c r="T210" s="8" t="s">
        <v>4</v>
      </c>
      <c r="V210" s="7" t="s">
        <v>9</v>
      </c>
      <c r="W210" s="8" t="s">
        <v>4</v>
      </c>
      <c r="Y210" s="7" t="s">
        <v>9</v>
      </c>
      <c r="Z210" s="8" t="s">
        <v>4</v>
      </c>
      <c r="AB210" s="7" t="s">
        <v>9</v>
      </c>
      <c r="AC210" s="8" t="s">
        <v>4</v>
      </c>
      <c r="AE210" s="7" t="s">
        <v>9</v>
      </c>
      <c r="AF210" s="8" t="s">
        <v>4</v>
      </c>
      <c r="AH210" s="7" t="s">
        <v>9</v>
      </c>
      <c r="AI210" s="8" t="s">
        <v>4</v>
      </c>
      <c r="AK210" s="7" t="s">
        <v>9</v>
      </c>
      <c r="AL210" s="8" t="s">
        <v>4</v>
      </c>
      <c r="AN210" s="7" t="s">
        <v>9</v>
      </c>
      <c r="AO210" s="8" t="s">
        <v>4</v>
      </c>
      <c r="AQ210" s="7" t="s">
        <v>9</v>
      </c>
      <c r="AR210" s="8" t="s">
        <v>4</v>
      </c>
      <c r="AT210" s="7" t="s">
        <v>9</v>
      </c>
      <c r="AU210" s="8" t="s">
        <v>4</v>
      </c>
      <c r="AW210" s="7" t="s">
        <v>9</v>
      </c>
      <c r="AX210" s="8" t="s">
        <v>4</v>
      </c>
      <c r="AZ210" s="8" t="s">
        <v>10</v>
      </c>
      <c r="BA210" s="5" t="s">
        <v>11</v>
      </c>
    </row>
    <row r="211" spans="1:53" ht="16.5" thickTop="1" thickBot="1" x14ac:dyDescent="0.3">
      <c r="A211" s="13" t="s">
        <v>60</v>
      </c>
      <c r="B211" s="1"/>
      <c r="C211" s="22"/>
      <c r="D211" s="3"/>
      <c r="E211" s="3"/>
      <c r="F211" s="20"/>
      <c r="G211" s="1"/>
      <c r="H211" s="1"/>
      <c r="I211" s="20"/>
      <c r="J211" s="1"/>
      <c r="K211" s="1"/>
      <c r="L211" s="20"/>
      <c r="M211" s="1"/>
      <c r="N211" s="1"/>
      <c r="O211" s="20"/>
      <c r="P211" s="1"/>
      <c r="Q211" s="1"/>
      <c r="R211" s="20"/>
      <c r="S211" s="1"/>
      <c r="T211" s="1"/>
      <c r="U211" s="20"/>
      <c r="V211" s="1"/>
      <c r="W211" s="1"/>
      <c r="X211" s="20"/>
      <c r="Y211" s="1"/>
      <c r="Z211" s="1"/>
      <c r="AA211" s="20"/>
      <c r="AB211" s="1"/>
      <c r="AC211" s="1"/>
      <c r="AD211" s="20"/>
      <c r="AE211" s="1"/>
      <c r="AF211" s="1"/>
      <c r="AG211" s="20"/>
      <c r="AH211" s="1"/>
      <c r="AI211" s="1"/>
      <c r="AJ211" s="20"/>
      <c r="AK211" s="1"/>
      <c r="AL211" s="1"/>
      <c r="AM211" s="20"/>
      <c r="AN211" s="1"/>
      <c r="AO211" s="1"/>
      <c r="AP211" s="20"/>
      <c r="AQ211" s="1"/>
      <c r="AR211" s="1"/>
      <c r="AT211" s="1"/>
      <c r="AU211" s="1"/>
      <c r="AV211" s="20"/>
      <c r="AW211" s="1"/>
      <c r="AX211" s="1"/>
      <c r="AY211" s="20"/>
      <c r="AZ211" s="1"/>
      <c r="BA211" s="1"/>
    </row>
    <row r="212" spans="1:53" x14ac:dyDescent="0.25">
      <c r="A212" s="1"/>
      <c r="B212" s="1" t="s">
        <v>26</v>
      </c>
      <c r="C212" s="23" t="s">
        <v>27</v>
      </c>
      <c r="D212" s="21"/>
      <c r="E212" s="1">
        <f t="shared" ref="E212:E228" si="162">COUNT(D212)</f>
        <v>0</v>
      </c>
      <c r="F212" s="20"/>
      <c r="G212" s="19"/>
      <c r="H212" s="1">
        <f t="shared" ref="H212:H228" si="163">COUNT(G212)</f>
        <v>0</v>
      </c>
      <c r="I212" s="20"/>
      <c r="J212" s="9"/>
      <c r="K212" s="1">
        <f t="shared" ref="K212:K228" si="164">COUNT(J212)</f>
        <v>0</v>
      </c>
      <c r="L212" s="20"/>
      <c r="M212" s="9"/>
      <c r="N212" s="1">
        <f t="shared" ref="N212:N228" si="165">COUNT(M212)</f>
        <v>0</v>
      </c>
      <c r="O212" s="20"/>
      <c r="P212" s="9"/>
      <c r="Q212" s="1">
        <f t="shared" ref="Q212:Q228" si="166">COUNT(P212)</f>
        <v>0</v>
      </c>
      <c r="R212" s="20"/>
      <c r="S212" s="9" t="s">
        <v>85</v>
      </c>
      <c r="T212" s="1">
        <f t="shared" ref="T212:T228" si="167">COUNT(S212)</f>
        <v>0</v>
      </c>
      <c r="U212" s="20"/>
      <c r="V212" s="9">
        <v>10</v>
      </c>
      <c r="W212" s="1">
        <f t="shared" ref="W212:W228" si="168">COUNT(V212)</f>
        <v>1</v>
      </c>
      <c r="X212" s="20"/>
      <c r="Y212" s="9">
        <v>50</v>
      </c>
      <c r="Z212" s="1">
        <f t="shared" ref="Z212:Z228" si="169">COUNT(Y212)</f>
        <v>1</v>
      </c>
      <c r="AA212" s="20"/>
      <c r="AB212" s="9"/>
      <c r="AC212" s="1">
        <f t="shared" ref="AC212:AC228" si="170">COUNT(AB212)</f>
        <v>0</v>
      </c>
      <c r="AD212" s="20"/>
      <c r="AE212" s="9"/>
      <c r="AF212" s="1">
        <f t="shared" ref="AF212:AF228" si="171">COUNT(AE212)</f>
        <v>0</v>
      </c>
      <c r="AG212" s="20"/>
      <c r="AH212" s="9"/>
      <c r="AI212" s="1">
        <f t="shared" ref="AI212:AI228" si="172">COUNT(AH212)</f>
        <v>0</v>
      </c>
      <c r="AJ212" s="20"/>
      <c r="AK212" s="9"/>
      <c r="AL212" s="1">
        <f t="shared" ref="AL212:AL228" si="173">COUNT(AK212)</f>
        <v>0</v>
      </c>
      <c r="AM212" s="20"/>
      <c r="AN212" s="9"/>
      <c r="AO212" s="1">
        <f t="shared" ref="AO212:AO228" si="174">COUNT(AN212)</f>
        <v>0</v>
      </c>
      <c r="AP212" s="20"/>
      <c r="AQ212" s="9"/>
      <c r="AR212" s="1">
        <f t="shared" ref="AR212:AR228" si="175">COUNT(AQ212)</f>
        <v>0</v>
      </c>
      <c r="AT212" s="9"/>
      <c r="AU212" s="1">
        <f t="shared" ref="AU212:AU228" si="176">COUNT(AT212)</f>
        <v>0</v>
      </c>
      <c r="AV212" s="20"/>
      <c r="AW212" s="9"/>
      <c r="AX212" s="1">
        <f t="shared" ref="AX212:AX228" si="177">COUNT(AW212)</f>
        <v>0</v>
      </c>
      <c r="AY212" s="20"/>
      <c r="AZ212" s="10">
        <f t="shared" ref="AZ212:AZ228" si="178">SUM(AW212,AT212,AH212,AE212,AB212,Y212,V212,S212,P212,M212,J212,G212,D212)</f>
        <v>60</v>
      </c>
      <c r="BA212" s="10">
        <f t="shared" ref="BA212:BA228" si="179">SUM(AX212,AU212,AI212,AF212,AC212,Z212,W212,T212,Q212,N212,K212,H212,E212)</f>
        <v>2</v>
      </c>
    </row>
    <row r="213" spans="1:53" x14ac:dyDescent="0.25">
      <c r="A213" s="1"/>
      <c r="B213" s="18" t="s">
        <v>15</v>
      </c>
      <c r="C213" s="24" t="s">
        <v>22</v>
      </c>
      <c r="D213" s="21"/>
      <c r="E213" s="1">
        <f t="shared" si="162"/>
        <v>0</v>
      </c>
      <c r="F213" s="20"/>
      <c r="G213" s="19"/>
      <c r="H213" s="1">
        <f t="shared" si="163"/>
        <v>0</v>
      </c>
      <c r="I213" s="20"/>
      <c r="J213" s="9"/>
      <c r="K213" s="1">
        <f t="shared" si="164"/>
        <v>0</v>
      </c>
      <c r="L213" s="20"/>
      <c r="M213" s="9">
        <v>0</v>
      </c>
      <c r="N213" s="1">
        <f t="shared" si="165"/>
        <v>1</v>
      </c>
      <c r="O213" s="20"/>
      <c r="P213" s="9"/>
      <c r="Q213" s="1">
        <f t="shared" si="166"/>
        <v>0</v>
      </c>
      <c r="R213" s="20"/>
      <c r="S213" s="9"/>
      <c r="T213" s="1">
        <f t="shared" si="167"/>
        <v>0</v>
      </c>
      <c r="U213" s="20"/>
      <c r="V213" s="9"/>
      <c r="W213" s="1">
        <f t="shared" si="168"/>
        <v>0</v>
      </c>
      <c r="X213" s="20"/>
      <c r="Y213" s="9"/>
      <c r="Z213" s="1">
        <f t="shared" si="169"/>
        <v>0</v>
      </c>
      <c r="AA213" s="20"/>
      <c r="AB213" s="9"/>
      <c r="AC213" s="1">
        <f t="shared" si="170"/>
        <v>0</v>
      </c>
      <c r="AD213" s="20"/>
      <c r="AE213" s="9"/>
      <c r="AF213" s="1">
        <f t="shared" si="171"/>
        <v>0</v>
      </c>
      <c r="AG213" s="20"/>
      <c r="AH213" s="9"/>
      <c r="AI213" s="1">
        <f t="shared" si="172"/>
        <v>0</v>
      </c>
      <c r="AJ213" s="20"/>
      <c r="AK213" s="9"/>
      <c r="AL213" s="1">
        <f t="shared" si="173"/>
        <v>0</v>
      </c>
      <c r="AM213" s="20"/>
      <c r="AN213" s="9"/>
      <c r="AO213" s="1">
        <f t="shared" si="174"/>
        <v>0</v>
      </c>
      <c r="AP213" s="20"/>
      <c r="AQ213" s="9"/>
      <c r="AR213" s="1">
        <f t="shared" si="175"/>
        <v>0</v>
      </c>
      <c r="AT213" s="9"/>
      <c r="AU213" s="1">
        <f t="shared" si="176"/>
        <v>0</v>
      </c>
      <c r="AV213" s="20"/>
      <c r="AW213" s="9"/>
      <c r="AX213" s="1">
        <f t="shared" si="177"/>
        <v>0</v>
      </c>
      <c r="AY213" s="20"/>
      <c r="AZ213" s="10">
        <f t="shared" si="178"/>
        <v>0</v>
      </c>
      <c r="BA213" s="10">
        <f t="shared" si="179"/>
        <v>1</v>
      </c>
    </row>
    <row r="214" spans="1:53" x14ac:dyDescent="0.25">
      <c r="A214" s="1"/>
      <c r="B214" s="3" t="s">
        <v>17</v>
      </c>
      <c r="C214" s="23" t="s">
        <v>18</v>
      </c>
      <c r="D214" s="21"/>
      <c r="E214" s="1">
        <f t="shared" si="162"/>
        <v>0</v>
      </c>
      <c r="F214" s="20"/>
      <c r="G214" s="19"/>
      <c r="H214" s="1">
        <f t="shared" si="163"/>
        <v>0</v>
      </c>
      <c r="I214" s="20"/>
      <c r="J214" s="9"/>
      <c r="K214" s="1">
        <f t="shared" si="164"/>
        <v>0</v>
      </c>
      <c r="L214" s="20"/>
      <c r="M214" s="9">
        <v>0</v>
      </c>
      <c r="N214" s="1">
        <f t="shared" si="165"/>
        <v>1</v>
      </c>
      <c r="O214" s="20"/>
      <c r="P214" s="9"/>
      <c r="Q214" s="1">
        <f t="shared" si="166"/>
        <v>0</v>
      </c>
      <c r="R214" s="20"/>
      <c r="S214" s="9"/>
      <c r="T214" s="1">
        <f t="shared" si="167"/>
        <v>0</v>
      </c>
      <c r="U214" s="20"/>
      <c r="V214" s="9"/>
      <c r="W214" s="1">
        <f t="shared" si="168"/>
        <v>0</v>
      </c>
      <c r="X214" s="20"/>
      <c r="Y214" s="9"/>
      <c r="Z214" s="1">
        <f t="shared" si="169"/>
        <v>0</v>
      </c>
      <c r="AA214" s="20"/>
      <c r="AB214" s="9"/>
      <c r="AC214" s="1">
        <f t="shared" si="170"/>
        <v>0</v>
      </c>
      <c r="AD214" s="20"/>
      <c r="AE214" s="9"/>
      <c r="AF214" s="1">
        <f t="shared" si="171"/>
        <v>0</v>
      </c>
      <c r="AG214" s="20"/>
      <c r="AH214" s="9"/>
      <c r="AI214" s="1">
        <f t="shared" si="172"/>
        <v>0</v>
      </c>
      <c r="AJ214" s="20"/>
      <c r="AK214" s="9"/>
      <c r="AL214" s="1">
        <f t="shared" si="173"/>
        <v>0</v>
      </c>
      <c r="AM214" s="20"/>
      <c r="AN214" s="9"/>
      <c r="AO214" s="1">
        <f t="shared" si="174"/>
        <v>0</v>
      </c>
      <c r="AP214" s="20"/>
      <c r="AQ214" s="9"/>
      <c r="AR214" s="1">
        <f t="shared" si="175"/>
        <v>0</v>
      </c>
      <c r="AT214" s="9"/>
      <c r="AU214" s="1">
        <f t="shared" si="176"/>
        <v>0</v>
      </c>
      <c r="AV214" s="20"/>
      <c r="AW214" s="9"/>
      <c r="AX214" s="1">
        <f t="shared" si="177"/>
        <v>0</v>
      </c>
      <c r="AY214" s="20"/>
      <c r="AZ214" s="10">
        <f t="shared" si="178"/>
        <v>0</v>
      </c>
      <c r="BA214" s="10">
        <f t="shared" si="179"/>
        <v>1</v>
      </c>
    </row>
    <row r="215" spans="1:53" x14ac:dyDescent="0.25">
      <c r="A215" s="1"/>
      <c r="B215" s="1" t="s">
        <v>17</v>
      </c>
      <c r="C215" s="24" t="s">
        <v>19</v>
      </c>
      <c r="D215" s="21"/>
      <c r="E215" s="1">
        <f t="shared" si="162"/>
        <v>0</v>
      </c>
      <c r="F215" s="20"/>
      <c r="G215" s="19"/>
      <c r="H215" s="1">
        <f t="shared" si="163"/>
        <v>0</v>
      </c>
      <c r="I215" s="20"/>
      <c r="J215" s="9"/>
      <c r="K215" s="1">
        <f t="shared" si="164"/>
        <v>0</v>
      </c>
      <c r="L215" s="20"/>
      <c r="M215" s="9"/>
      <c r="N215" s="1">
        <f t="shared" si="165"/>
        <v>0</v>
      </c>
      <c r="O215" s="20"/>
      <c r="P215" s="9"/>
      <c r="Q215" s="1">
        <f t="shared" si="166"/>
        <v>0</v>
      </c>
      <c r="R215" s="20"/>
      <c r="S215" s="9"/>
      <c r="T215" s="1">
        <f t="shared" si="167"/>
        <v>0</v>
      </c>
      <c r="U215" s="20"/>
      <c r="V215" s="9"/>
      <c r="W215" s="1">
        <f t="shared" si="168"/>
        <v>0</v>
      </c>
      <c r="X215" s="20"/>
      <c r="Y215" s="9"/>
      <c r="Z215" s="1">
        <f t="shared" si="169"/>
        <v>0</v>
      </c>
      <c r="AA215" s="20"/>
      <c r="AB215" s="9"/>
      <c r="AC215" s="1">
        <f t="shared" si="170"/>
        <v>0</v>
      </c>
      <c r="AD215" s="20"/>
      <c r="AE215" s="9"/>
      <c r="AF215" s="1">
        <f t="shared" si="171"/>
        <v>0</v>
      </c>
      <c r="AG215" s="20"/>
      <c r="AH215" s="9"/>
      <c r="AI215" s="1">
        <f t="shared" si="172"/>
        <v>0</v>
      </c>
      <c r="AJ215" s="20"/>
      <c r="AK215" s="9"/>
      <c r="AL215" s="1">
        <f t="shared" si="173"/>
        <v>0</v>
      </c>
      <c r="AM215" s="20"/>
      <c r="AN215" s="9"/>
      <c r="AO215" s="1">
        <f t="shared" si="174"/>
        <v>0</v>
      </c>
      <c r="AP215" s="20"/>
      <c r="AQ215" s="9"/>
      <c r="AR215" s="1">
        <f t="shared" si="175"/>
        <v>0</v>
      </c>
      <c r="AT215" s="9"/>
      <c r="AU215" s="1">
        <f t="shared" si="176"/>
        <v>0</v>
      </c>
      <c r="AV215" s="20"/>
      <c r="AW215" s="9"/>
      <c r="AX215" s="1">
        <f t="shared" si="177"/>
        <v>0</v>
      </c>
      <c r="AY215" s="20"/>
      <c r="AZ215" s="10">
        <f t="shared" si="178"/>
        <v>0</v>
      </c>
      <c r="BA215" s="10">
        <f t="shared" si="179"/>
        <v>0</v>
      </c>
    </row>
    <row r="216" spans="1:53" x14ac:dyDescent="0.25">
      <c r="A216" s="1"/>
      <c r="B216" s="3" t="s">
        <v>14</v>
      </c>
      <c r="C216" s="24" t="s">
        <v>21</v>
      </c>
      <c r="D216" s="21"/>
      <c r="E216" s="1">
        <f t="shared" si="162"/>
        <v>0</v>
      </c>
      <c r="F216" s="20"/>
      <c r="G216" s="19"/>
      <c r="H216" s="1">
        <f t="shared" si="163"/>
        <v>0</v>
      </c>
      <c r="I216" s="20"/>
      <c r="J216" s="9"/>
      <c r="K216" s="1">
        <f t="shared" si="164"/>
        <v>0</v>
      </c>
      <c r="L216" s="20"/>
      <c r="M216" s="9"/>
      <c r="N216" s="1">
        <f t="shared" si="165"/>
        <v>0</v>
      </c>
      <c r="O216" s="20"/>
      <c r="P216" s="9"/>
      <c r="Q216" s="1">
        <f t="shared" si="166"/>
        <v>0</v>
      </c>
      <c r="R216" s="20"/>
      <c r="S216" s="9"/>
      <c r="T216" s="1">
        <f t="shared" si="167"/>
        <v>0</v>
      </c>
      <c r="U216" s="20"/>
      <c r="V216" s="9"/>
      <c r="W216" s="1">
        <f t="shared" si="168"/>
        <v>0</v>
      </c>
      <c r="X216" s="20"/>
      <c r="Y216" s="9"/>
      <c r="Z216" s="1">
        <f t="shared" si="169"/>
        <v>0</v>
      </c>
      <c r="AA216" s="20"/>
      <c r="AB216" s="9"/>
      <c r="AC216" s="1">
        <f t="shared" si="170"/>
        <v>0</v>
      </c>
      <c r="AD216" s="20"/>
      <c r="AE216" s="9"/>
      <c r="AF216" s="1">
        <f t="shared" si="171"/>
        <v>0</v>
      </c>
      <c r="AG216" s="20"/>
      <c r="AH216" s="9"/>
      <c r="AI216" s="1">
        <f t="shared" si="172"/>
        <v>0</v>
      </c>
      <c r="AJ216" s="20"/>
      <c r="AK216" s="9"/>
      <c r="AL216" s="1">
        <f t="shared" si="173"/>
        <v>0</v>
      </c>
      <c r="AM216" s="20"/>
      <c r="AN216" s="9"/>
      <c r="AO216" s="1">
        <f t="shared" si="174"/>
        <v>0</v>
      </c>
      <c r="AP216" s="20"/>
      <c r="AQ216" s="9"/>
      <c r="AR216" s="1">
        <f t="shared" si="175"/>
        <v>0</v>
      </c>
      <c r="AT216" s="9"/>
      <c r="AU216" s="1">
        <f t="shared" si="176"/>
        <v>0</v>
      </c>
      <c r="AV216" s="20"/>
      <c r="AW216" s="9"/>
      <c r="AX216" s="1">
        <f t="shared" si="177"/>
        <v>0</v>
      </c>
      <c r="AY216" s="20"/>
      <c r="AZ216" s="10">
        <f t="shared" si="178"/>
        <v>0</v>
      </c>
      <c r="BA216" s="10">
        <f t="shared" si="179"/>
        <v>0</v>
      </c>
    </row>
    <row r="217" spans="1:53" x14ac:dyDescent="0.25">
      <c r="A217" s="1"/>
      <c r="B217" s="3" t="s">
        <v>6</v>
      </c>
      <c r="C217" s="23" t="s">
        <v>29</v>
      </c>
      <c r="D217" s="21"/>
      <c r="E217" s="1">
        <f t="shared" si="162"/>
        <v>0</v>
      </c>
      <c r="F217" s="20"/>
      <c r="G217" s="19"/>
      <c r="H217" s="1">
        <f t="shared" si="163"/>
        <v>0</v>
      </c>
      <c r="I217" s="20"/>
      <c r="J217" s="9"/>
      <c r="K217" s="1">
        <f t="shared" si="164"/>
        <v>0</v>
      </c>
      <c r="L217" s="20"/>
      <c r="M217" s="9"/>
      <c r="N217" s="1">
        <f t="shared" si="165"/>
        <v>0</v>
      </c>
      <c r="O217" s="20"/>
      <c r="P217" s="9">
        <v>15</v>
      </c>
      <c r="Q217" s="1">
        <f t="shared" si="166"/>
        <v>1</v>
      </c>
      <c r="R217" s="20"/>
      <c r="S217" s="9">
        <v>30</v>
      </c>
      <c r="T217" s="1">
        <f t="shared" si="167"/>
        <v>1</v>
      </c>
      <c r="U217" s="20"/>
      <c r="V217" s="9">
        <v>60</v>
      </c>
      <c r="W217" s="1">
        <f t="shared" si="168"/>
        <v>1</v>
      </c>
      <c r="X217" s="20"/>
      <c r="Y217" s="9">
        <v>100</v>
      </c>
      <c r="Z217" s="1">
        <f t="shared" si="169"/>
        <v>1</v>
      </c>
      <c r="AA217" s="20"/>
      <c r="AB217" s="9">
        <v>330</v>
      </c>
      <c r="AC217" s="1">
        <f t="shared" si="170"/>
        <v>1</v>
      </c>
      <c r="AD217" s="20"/>
      <c r="AE217" s="9"/>
      <c r="AF217" s="1">
        <f t="shared" si="171"/>
        <v>0</v>
      </c>
      <c r="AG217" s="20"/>
      <c r="AH217" s="9"/>
      <c r="AI217" s="1">
        <f t="shared" si="172"/>
        <v>0</v>
      </c>
      <c r="AJ217" s="20"/>
      <c r="AK217" s="9"/>
      <c r="AL217" s="1">
        <f t="shared" si="173"/>
        <v>0</v>
      </c>
      <c r="AM217" s="20"/>
      <c r="AN217" s="9"/>
      <c r="AO217" s="1">
        <f t="shared" si="174"/>
        <v>0</v>
      </c>
      <c r="AP217" s="20"/>
      <c r="AQ217" s="9"/>
      <c r="AR217" s="1">
        <f t="shared" si="175"/>
        <v>0</v>
      </c>
      <c r="AT217" s="9"/>
      <c r="AU217" s="1">
        <f t="shared" si="176"/>
        <v>0</v>
      </c>
      <c r="AV217" s="20"/>
      <c r="AW217" s="9"/>
      <c r="AX217" s="1">
        <f t="shared" si="177"/>
        <v>0</v>
      </c>
      <c r="AY217" s="20"/>
      <c r="AZ217" s="10">
        <f t="shared" si="178"/>
        <v>535</v>
      </c>
      <c r="BA217" s="10">
        <f t="shared" si="179"/>
        <v>5</v>
      </c>
    </row>
    <row r="218" spans="1:53" x14ac:dyDescent="0.25">
      <c r="A218" s="1"/>
      <c r="B218" s="18" t="s">
        <v>16</v>
      </c>
      <c r="C218" s="24" t="s">
        <v>20</v>
      </c>
      <c r="D218" s="21"/>
      <c r="E218" s="1">
        <f t="shared" si="162"/>
        <v>0</v>
      </c>
      <c r="F218" s="20"/>
      <c r="G218" s="19"/>
      <c r="H218" s="1">
        <f t="shared" si="163"/>
        <v>0</v>
      </c>
      <c r="I218" s="20"/>
      <c r="J218" s="9"/>
      <c r="K218" s="1">
        <f t="shared" si="164"/>
        <v>0</v>
      </c>
      <c r="L218" s="20"/>
      <c r="M218" s="9">
        <v>0</v>
      </c>
      <c r="N218" s="1">
        <f t="shared" si="165"/>
        <v>1</v>
      </c>
      <c r="O218" s="20"/>
      <c r="P218" s="9">
        <v>9</v>
      </c>
      <c r="Q218" s="1">
        <f t="shared" si="166"/>
        <v>1</v>
      </c>
      <c r="R218" s="20"/>
      <c r="S218" s="9">
        <v>65</v>
      </c>
      <c r="T218" s="1">
        <f t="shared" si="167"/>
        <v>1</v>
      </c>
      <c r="U218" s="20"/>
      <c r="V218" s="9">
        <v>30</v>
      </c>
      <c r="W218" s="1">
        <f t="shared" si="168"/>
        <v>1</v>
      </c>
      <c r="X218" s="20"/>
      <c r="Y218" s="9"/>
      <c r="Z218" s="1">
        <f t="shared" si="169"/>
        <v>0</v>
      </c>
      <c r="AA218" s="20"/>
      <c r="AB218" s="9">
        <v>85</v>
      </c>
      <c r="AC218" s="1">
        <f t="shared" si="170"/>
        <v>1</v>
      </c>
      <c r="AD218" s="20"/>
      <c r="AE218" s="9"/>
      <c r="AF218" s="1">
        <f t="shared" si="171"/>
        <v>0</v>
      </c>
      <c r="AG218" s="20"/>
      <c r="AH218" s="9"/>
      <c r="AI218" s="1">
        <f t="shared" si="172"/>
        <v>0</v>
      </c>
      <c r="AJ218" s="20"/>
      <c r="AK218" s="9"/>
      <c r="AL218" s="1">
        <f t="shared" si="173"/>
        <v>0</v>
      </c>
      <c r="AM218" s="20"/>
      <c r="AN218" s="9"/>
      <c r="AO218" s="1">
        <f t="shared" si="174"/>
        <v>0</v>
      </c>
      <c r="AP218" s="20"/>
      <c r="AQ218" s="9"/>
      <c r="AR218" s="1">
        <f t="shared" si="175"/>
        <v>0</v>
      </c>
      <c r="AT218" s="9"/>
      <c r="AU218" s="1">
        <f t="shared" si="176"/>
        <v>0</v>
      </c>
      <c r="AV218" s="20"/>
      <c r="AW218" s="9"/>
      <c r="AX218" s="1">
        <f t="shared" si="177"/>
        <v>0</v>
      </c>
      <c r="AY218" s="20"/>
      <c r="AZ218" s="10">
        <f t="shared" si="178"/>
        <v>189</v>
      </c>
      <c r="BA218" s="10">
        <f t="shared" si="179"/>
        <v>5</v>
      </c>
    </row>
    <row r="219" spans="1:53" x14ac:dyDescent="0.25">
      <c r="A219" s="16"/>
      <c r="B219" s="3" t="s">
        <v>33</v>
      </c>
      <c r="C219" s="25" t="s">
        <v>34</v>
      </c>
      <c r="D219" s="21"/>
      <c r="E219" s="1">
        <f t="shared" si="162"/>
        <v>0</v>
      </c>
      <c r="F219" s="20"/>
      <c r="G219" s="19"/>
      <c r="H219" s="1">
        <f t="shared" si="163"/>
        <v>0</v>
      </c>
      <c r="I219" s="20"/>
      <c r="J219" s="9">
        <v>1</v>
      </c>
      <c r="K219" s="1">
        <f t="shared" si="164"/>
        <v>1</v>
      </c>
      <c r="L219" s="20"/>
      <c r="M219" s="9"/>
      <c r="N219" s="1">
        <f t="shared" si="165"/>
        <v>0</v>
      </c>
      <c r="O219" s="20"/>
      <c r="P219" s="9"/>
      <c r="Q219" s="1">
        <f t="shared" si="166"/>
        <v>0</v>
      </c>
      <c r="R219" s="20"/>
      <c r="S219" s="9"/>
      <c r="T219" s="1">
        <f t="shared" si="167"/>
        <v>0</v>
      </c>
      <c r="U219" s="20"/>
      <c r="V219" s="9"/>
      <c r="W219" s="1">
        <f t="shared" si="168"/>
        <v>0</v>
      </c>
      <c r="X219" s="20"/>
      <c r="Y219" s="9"/>
      <c r="Z219" s="1">
        <f t="shared" si="169"/>
        <v>0</v>
      </c>
      <c r="AA219" s="20"/>
      <c r="AB219" s="9"/>
      <c r="AC219" s="1">
        <f t="shared" si="170"/>
        <v>0</v>
      </c>
      <c r="AD219" s="20"/>
      <c r="AE219" s="9"/>
      <c r="AF219" s="1">
        <f t="shared" si="171"/>
        <v>0</v>
      </c>
      <c r="AG219" s="20"/>
      <c r="AH219" s="9"/>
      <c r="AI219" s="1">
        <f t="shared" si="172"/>
        <v>0</v>
      </c>
      <c r="AJ219" s="20"/>
      <c r="AK219" s="9"/>
      <c r="AL219" s="1">
        <f t="shared" si="173"/>
        <v>0</v>
      </c>
      <c r="AM219" s="20"/>
      <c r="AN219" s="9"/>
      <c r="AO219" s="1">
        <f t="shared" si="174"/>
        <v>0</v>
      </c>
      <c r="AP219" s="20"/>
      <c r="AQ219" s="9"/>
      <c r="AR219" s="1">
        <f t="shared" si="175"/>
        <v>0</v>
      </c>
      <c r="AT219" s="9"/>
      <c r="AU219" s="1">
        <f t="shared" si="176"/>
        <v>0</v>
      </c>
      <c r="AV219" s="20"/>
      <c r="AW219" s="9"/>
      <c r="AX219" s="1">
        <f t="shared" si="177"/>
        <v>0</v>
      </c>
      <c r="AY219" s="20"/>
      <c r="AZ219" s="10">
        <f t="shared" si="178"/>
        <v>1</v>
      </c>
      <c r="BA219" s="10">
        <f t="shared" si="179"/>
        <v>1</v>
      </c>
    </row>
    <row r="220" spans="1:53" x14ac:dyDescent="0.25">
      <c r="A220" s="1"/>
      <c r="B220" s="3" t="s">
        <v>31</v>
      </c>
      <c r="C220" s="25" t="s">
        <v>32</v>
      </c>
      <c r="D220" s="21"/>
      <c r="E220" s="1">
        <f t="shared" si="162"/>
        <v>0</v>
      </c>
      <c r="F220" s="20"/>
      <c r="G220" s="19"/>
      <c r="H220" s="1">
        <f t="shared" si="163"/>
        <v>0</v>
      </c>
      <c r="I220" s="20"/>
      <c r="J220" s="9"/>
      <c r="K220" s="1">
        <f t="shared" si="164"/>
        <v>0</v>
      </c>
      <c r="L220" s="20"/>
      <c r="M220" s="9"/>
      <c r="N220" s="1">
        <f t="shared" si="165"/>
        <v>0</v>
      </c>
      <c r="O220" s="20"/>
      <c r="P220" s="9"/>
      <c r="Q220" s="1">
        <f t="shared" si="166"/>
        <v>0</v>
      </c>
      <c r="R220" s="20"/>
      <c r="S220" s="9"/>
      <c r="T220" s="1">
        <f t="shared" si="167"/>
        <v>0</v>
      </c>
      <c r="U220" s="20"/>
      <c r="V220" s="9"/>
      <c r="W220" s="1">
        <f t="shared" si="168"/>
        <v>0</v>
      </c>
      <c r="X220" s="20"/>
      <c r="Y220" s="9"/>
      <c r="Z220" s="1">
        <f t="shared" si="169"/>
        <v>0</v>
      </c>
      <c r="AA220" s="20"/>
      <c r="AB220" s="9"/>
      <c r="AC220" s="1">
        <f t="shared" si="170"/>
        <v>0</v>
      </c>
      <c r="AD220" s="20"/>
      <c r="AE220" s="9"/>
      <c r="AF220" s="1">
        <f t="shared" si="171"/>
        <v>0</v>
      </c>
      <c r="AG220" s="20"/>
      <c r="AH220" s="9"/>
      <c r="AI220" s="1">
        <f t="shared" si="172"/>
        <v>0</v>
      </c>
      <c r="AJ220" s="20"/>
      <c r="AK220" s="9"/>
      <c r="AL220" s="1">
        <f t="shared" si="173"/>
        <v>0</v>
      </c>
      <c r="AM220" s="20"/>
      <c r="AN220" s="9"/>
      <c r="AO220" s="1">
        <f t="shared" si="174"/>
        <v>0</v>
      </c>
      <c r="AP220" s="20"/>
      <c r="AQ220" s="9"/>
      <c r="AR220" s="1">
        <f t="shared" si="175"/>
        <v>0</v>
      </c>
      <c r="AT220" s="9"/>
      <c r="AU220" s="1">
        <f t="shared" si="176"/>
        <v>0</v>
      </c>
      <c r="AV220" s="20"/>
      <c r="AW220" s="9"/>
      <c r="AX220" s="1">
        <f t="shared" si="177"/>
        <v>0</v>
      </c>
      <c r="AY220" s="20"/>
      <c r="AZ220" s="10">
        <f t="shared" si="178"/>
        <v>0</v>
      </c>
      <c r="BA220" s="10">
        <f t="shared" si="179"/>
        <v>0</v>
      </c>
    </row>
    <row r="221" spans="1:53" x14ac:dyDescent="0.25">
      <c r="A221" s="1"/>
      <c r="B221" s="3" t="s">
        <v>7</v>
      </c>
      <c r="C221" s="23" t="s">
        <v>28</v>
      </c>
      <c r="D221" s="21"/>
      <c r="E221" s="1">
        <f t="shared" si="162"/>
        <v>0</v>
      </c>
      <c r="F221" s="20"/>
      <c r="G221" s="19"/>
      <c r="H221" s="1">
        <f t="shared" si="163"/>
        <v>0</v>
      </c>
      <c r="I221" s="20"/>
      <c r="J221" s="9">
        <v>1</v>
      </c>
      <c r="K221" s="1">
        <f t="shared" si="164"/>
        <v>1</v>
      </c>
      <c r="L221" s="20"/>
      <c r="M221" s="9"/>
      <c r="N221" s="1">
        <f t="shared" si="165"/>
        <v>0</v>
      </c>
      <c r="O221" s="20"/>
      <c r="P221" s="9"/>
      <c r="Q221" s="1">
        <f t="shared" si="166"/>
        <v>0</v>
      </c>
      <c r="R221" s="20"/>
      <c r="S221" s="9"/>
      <c r="T221" s="1">
        <f t="shared" si="167"/>
        <v>0</v>
      </c>
      <c r="U221" s="20"/>
      <c r="V221" s="9"/>
      <c r="W221" s="1">
        <f t="shared" si="168"/>
        <v>0</v>
      </c>
      <c r="X221" s="20"/>
      <c r="Y221" s="9"/>
      <c r="Z221" s="1">
        <f t="shared" si="169"/>
        <v>0</v>
      </c>
      <c r="AA221" s="20"/>
      <c r="AB221" s="9"/>
      <c r="AC221" s="1">
        <f t="shared" si="170"/>
        <v>0</v>
      </c>
      <c r="AD221" s="20"/>
      <c r="AE221" s="9"/>
      <c r="AF221" s="1">
        <f t="shared" si="171"/>
        <v>0</v>
      </c>
      <c r="AG221" s="20"/>
      <c r="AH221" s="9"/>
      <c r="AI221" s="1">
        <f t="shared" si="172"/>
        <v>0</v>
      </c>
      <c r="AJ221" s="20"/>
      <c r="AK221" s="9"/>
      <c r="AL221" s="1">
        <f t="shared" si="173"/>
        <v>0</v>
      </c>
      <c r="AM221" s="20"/>
      <c r="AN221" s="9"/>
      <c r="AO221" s="1">
        <f t="shared" si="174"/>
        <v>0</v>
      </c>
      <c r="AP221" s="20"/>
      <c r="AQ221" s="9"/>
      <c r="AR221" s="1">
        <f t="shared" si="175"/>
        <v>0</v>
      </c>
      <c r="AT221" s="9"/>
      <c r="AU221" s="1">
        <f t="shared" si="176"/>
        <v>0</v>
      </c>
      <c r="AV221" s="20"/>
      <c r="AW221" s="9"/>
      <c r="AX221" s="1">
        <f t="shared" si="177"/>
        <v>0</v>
      </c>
      <c r="AY221" s="20"/>
      <c r="AZ221" s="10">
        <f t="shared" si="178"/>
        <v>1</v>
      </c>
      <c r="BA221" s="10">
        <f t="shared" si="179"/>
        <v>1</v>
      </c>
    </row>
    <row r="222" spans="1:53" x14ac:dyDescent="0.25">
      <c r="A222" s="1"/>
      <c r="B222" s="3" t="s">
        <v>8</v>
      </c>
      <c r="C222" s="24" t="s">
        <v>12</v>
      </c>
      <c r="D222" s="21"/>
      <c r="E222" s="1">
        <f t="shared" si="162"/>
        <v>0</v>
      </c>
      <c r="F222" s="20"/>
      <c r="G222" s="19"/>
      <c r="H222" s="1">
        <f t="shared" si="163"/>
        <v>0</v>
      </c>
      <c r="I222" s="20"/>
      <c r="J222" s="9">
        <v>0</v>
      </c>
      <c r="K222" s="1">
        <f t="shared" si="164"/>
        <v>1</v>
      </c>
      <c r="L222" s="20"/>
      <c r="M222" s="9">
        <v>0</v>
      </c>
      <c r="N222" s="1">
        <f t="shared" si="165"/>
        <v>1</v>
      </c>
      <c r="O222" s="20"/>
      <c r="P222" s="9"/>
      <c r="Q222" s="1">
        <f t="shared" si="166"/>
        <v>0</v>
      </c>
      <c r="R222" s="20"/>
      <c r="S222" s="9"/>
      <c r="T222" s="1">
        <f t="shared" si="167"/>
        <v>0</v>
      </c>
      <c r="U222" s="20"/>
      <c r="V222" s="9">
        <v>15</v>
      </c>
      <c r="W222" s="1">
        <f t="shared" si="168"/>
        <v>1</v>
      </c>
      <c r="X222" s="20"/>
      <c r="Y222" s="9">
        <v>350</v>
      </c>
      <c r="Z222" s="1">
        <f t="shared" si="169"/>
        <v>1</v>
      </c>
      <c r="AA222" s="20"/>
      <c r="AB222" s="9">
        <v>80</v>
      </c>
      <c r="AC222" s="1">
        <f t="shared" si="170"/>
        <v>1</v>
      </c>
      <c r="AD222" s="20"/>
      <c r="AE222" s="9"/>
      <c r="AF222" s="1">
        <f t="shared" si="171"/>
        <v>0</v>
      </c>
      <c r="AG222" s="20"/>
      <c r="AH222" s="9"/>
      <c r="AI222" s="1">
        <f t="shared" si="172"/>
        <v>0</v>
      </c>
      <c r="AJ222" s="20"/>
      <c r="AK222" s="9"/>
      <c r="AL222" s="1">
        <f t="shared" si="173"/>
        <v>0</v>
      </c>
      <c r="AM222" s="20"/>
      <c r="AN222" s="9"/>
      <c r="AO222" s="1">
        <f t="shared" si="174"/>
        <v>0</v>
      </c>
      <c r="AP222" s="20"/>
      <c r="AQ222" s="9"/>
      <c r="AR222" s="1">
        <f t="shared" si="175"/>
        <v>0</v>
      </c>
      <c r="AT222" s="9"/>
      <c r="AU222" s="1">
        <f t="shared" si="176"/>
        <v>0</v>
      </c>
      <c r="AV222" s="20"/>
      <c r="AW222" s="9"/>
      <c r="AX222" s="1">
        <f t="shared" si="177"/>
        <v>0</v>
      </c>
      <c r="AY222" s="20"/>
      <c r="AZ222" s="10">
        <f t="shared" si="178"/>
        <v>445</v>
      </c>
      <c r="BA222" s="10">
        <f t="shared" si="179"/>
        <v>5</v>
      </c>
    </row>
    <row r="223" spans="1:53" x14ac:dyDescent="0.25">
      <c r="A223" s="16"/>
      <c r="B223" s="1" t="s">
        <v>5</v>
      </c>
      <c r="C223" s="24" t="s">
        <v>13</v>
      </c>
      <c r="D223" s="21"/>
      <c r="E223" s="1">
        <f t="shared" si="162"/>
        <v>0</v>
      </c>
      <c r="F223" s="20"/>
      <c r="G223" s="19"/>
      <c r="H223" s="1">
        <f t="shared" si="163"/>
        <v>0</v>
      </c>
      <c r="I223" s="20"/>
      <c r="J223" s="9"/>
      <c r="K223" s="1">
        <f t="shared" si="164"/>
        <v>0</v>
      </c>
      <c r="L223" s="20"/>
      <c r="M223" s="9">
        <v>0</v>
      </c>
      <c r="N223" s="1">
        <f t="shared" si="165"/>
        <v>1</v>
      </c>
      <c r="O223" s="20"/>
      <c r="P223" s="9">
        <v>9</v>
      </c>
      <c r="Q223" s="1">
        <f t="shared" si="166"/>
        <v>1</v>
      </c>
      <c r="R223" s="20"/>
      <c r="S223" s="9">
        <v>25</v>
      </c>
      <c r="T223" s="1">
        <f t="shared" si="167"/>
        <v>1</v>
      </c>
      <c r="U223" s="20"/>
      <c r="V223" s="9">
        <v>50</v>
      </c>
      <c r="W223" s="1">
        <f t="shared" si="168"/>
        <v>1</v>
      </c>
      <c r="X223" s="20"/>
      <c r="Y223" s="9">
        <v>75</v>
      </c>
      <c r="Z223" s="1">
        <f t="shared" si="169"/>
        <v>1</v>
      </c>
      <c r="AA223" s="20"/>
      <c r="AB223" s="9">
        <v>300</v>
      </c>
      <c r="AC223" s="1">
        <f t="shared" si="170"/>
        <v>1</v>
      </c>
      <c r="AD223" s="20"/>
      <c r="AE223" s="9"/>
      <c r="AF223" s="1">
        <f t="shared" si="171"/>
        <v>0</v>
      </c>
      <c r="AG223" s="20"/>
      <c r="AH223" s="9"/>
      <c r="AI223" s="1">
        <f t="shared" si="172"/>
        <v>0</v>
      </c>
      <c r="AJ223" s="20"/>
      <c r="AK223" s="9"/>
      <c r="AL223" s="1">
        <f t="shared" si="173"/>
        <v>0</v>
      </c>
      <c r="AM223" s="20"/>
      <c r="AN223" s="9"/>
      <c r="AO223" s="1">
        <f t="shared" si="174"/>
        <v>0</v>
      </c>
      <c r="AP223" s="20"/>
      <c r="AQ223" s="9"/>
      <c r="AR223" s="1">
        <f t="shared" si="175"/>
        <v>0</v>
      </c>
      <c r="AT223" s="9"/>
      <c r="AU223" s="1">
        <f t="shared" si="176"/>
        <v>0</v>
      </c>
      <c r="AV223" s="20"/>
      <c r="AW223" s="9"/>
      <c r="AX223" s="1">
        <f t="shared" si="177"/>
        <v>0</v>
      </c>
      <c r="AY223" s="20"/>
      <c r="AZ223" s="10">
        <f t="shared" si="178"/>
        <v>459</v>
      </c>
      <c r="BA223" s="10">
        <f t="shared" si="179"/>
        <v>6</v>
      </c>
    </row>
    <row r="224" spans="1:53" x14ac:dyDescent="0.25">
      <c r="A224" s="17"/>
      <c r="B224" s="1" t="s">
        <v>25</v>
      </c>
      <c r="C224" s="23" t="s">
        <v>24</v>
      </c>
      <c r="D224" s="21"/>
      <c r="E224" s="1">
        <f t="shared" si="162"/>
        <v>0</v>
      </c>
      <c r="F224" s="20"/>
      <c r="G224" s="19"/>
      <c r="H224" s="1">
        <f t="shared" si="163"/>
        <v>0</v>
      </c>
      <c r="I224" s="20"/>
      <c r="J224" s="9"/>
      <c r="K224" s="1">
        <f t="shared" si="164"/>
        <v>0</v>
      </c>
      <c r="L224" s="20"/>
      <c r="M224" s="9"/>
      <c r="N224" s="1">
        <f t="shared" si="165"/>
        <v>0</v>
      </c>
      <c r="O224" s="20"/>
      <c r="P224" s="9"/>
      <c r="Q224" s="1">
        <f t="shared" si="166"/>
        <v>0</v>
      </c>
      <c r="R224" s="20"/>
      <c r="S224" s="9"/>
      <c r="T224" s="1">
        <f t="shared" si="167"/>
        <v>0</v>
      </c>
      <c r="U224" s="20"/>
      <c r="V224" s="9"/>
      <c r="W224" s="1">
        <f t="shared" si="168"/>
        <v>0</v>
      </c>
      <c r="X224" s="20"/>
      <c r="Y224" s="9"/>
      <c r="Z224" s="1">
        <f t="shared" si="169"/>
        <v>0</v>
      </c>
      <c r="AA224" s="20"/>
      <c r="AB224" s="9"/>
      <c r="AC224" s="1">
        <f t="shared" si="170"/>
        <v>0</v>
      </c>
      <c r="AD224" s="20"/>
      <c r="AE224" s="9"/>
      <c r="AF224" s="1">
        <f t="shared" si="171"/>
        <v>0</v>
      </c>
      <c r="AG224" s="20"/>
      <c r="AH224" s="9"/>
      <c r="AI224" s="1">
        <f t="shared" si="172"/>
        <v>0</v>
      </c>
      <c r="AJ224" s="20"/>
      <c r="AK224" s="9"/>
      <c r="AL224" s="1">
        <f t="shared" si="173"/>
        <v>0</v>
      </c>
      <c r="AM224" s="20"/>
      <c r="AN224" s="9"/>
      <c r="AO224" s="1">
        <f t="shared" si="174"/>
        <v>0</v>
      </c>
      <c r="AP224" s="20"/>
      <c r="AQ224" s="9"/>
      <c r="AR224" s="1">
        <f t="shared" si="175"/>
        <v>0</v>
      </c>
      <c r="AT224" s="9"/>
      <c r="AU224" s="1">
        <f t="shared" si="176"/>
        <v>0</v>
      </c>
      <c r="AV224" s="20"/>
      <c r="AW224" s="9"/>
      <c r="AX224" s="1">
        <f t="shared" si="177"/>
        <v>0</v>
      </c>
      <c r="AY224" s="20"/>
      <c r="AZ224" s="10">
        <f t="shared" si="178"/>
        <v>0</v>
      </c>
      <c r="BA224" s="10">
        <f t="shared" si="179"/>
        <v>0</v>
      </c>
    </row>
    <row r="225" spans="1:53" x14ac:dyDescent="0.25">
      <c r="A225" s="1"/>
      <c r="B225" s="1" t="s">
        <v>30</v>
      </c>
      <c r="C225" s="24" t="s">
        <v>23</v>
      </c>
      <c r="D225" s="21"/>
      <c r="E225" s="1">
        <f t="shared" si="162"/>
        <v>0</v>
      </c>
      <c r="F225" s="20"/>
      <c r="G225" s="19"/>
      <c r="H225" s="1">
        <f t="shared" si="163"/>
        <v>0</v>
      </c>
      <c r="I225" s="20"/>
      <c r="J225" s="9"/>
      <c r="K225" s="1">
        <f t="shared" si="164"/>
        <v>0</v>
      </c>
      <c r="L225" s="20"/>
      <c r="M225" s="9"/>
      <c r="N225" s="1">
        <f t="shared" si="165"/>
        <v>0</v>
      </c>
      <c r="O225" s="20"/>
      <c r="P225" s="9"/>
      <c r="Q225" s="1">
        <f t="shared" si="166"/>
        <v>0</v>
      </c>
      <c r="R225" s="20"/>
      <c r="S225" s="9"/>
      <c r="T225" s="1">
        <f t="shared" si="167"/>
        <v>0</v>
      </c>
      <c r="U225" s="20"/>
      <c r="V225" s="9"/>
      <c r="W225" s="1">
        <f t="shared" si="168"/>
        <v>0</v>
      </c>
      <c r="X225" s="20"/>
      <c r="Y225" s="9"/>
      <c r="Z225" s="1">
        <f t="shared" si="169"/>
        <v>0</v>
      </c>
      <c r="AA225" s="20"/>
      <c r="AB225" s="9"/>
      <c r="AC225" s="1">
        <f t="shared" si="170"/>
        <v>0</v>
      </c>
      <c r="AD225" s="20"/>
      <c r="AE225" s="9"/>
      <c r="AF225" s="1">
        <f t="shared" si="171"/>
        <v>0</v>
      </c>
      <c r="AG225" s="20"/>
      <c r="AH225" s="9"/>
      <c r="AI225" s="1">
        <f t="shared" si="172"/>
        <v>0</v>
      </c>
      <c r="AJ225" s="20"/>
      <c r="AK225" s="9"/>
      <c r="AL225" s="1">
        <f t="shared" si="173"/>
        <v>0</v>
      </c>
      <c r="AM225" s="20"/>
      <c r="AN225" s="9"/>
      <c r="AO225" s="1">
        <f t="shared" si="174"/>
        <v>0</v>
      </c>
      <c r="AP225" s="20"/>
      <c r="AQ225" s="9"/>
      <c r="AR225" s="1">
        <f t="shared" si="175"/>
        <v>0</v>
      </c>
      <c r="AT225" s="9"/>
      <c r="AU225" s="1">
        <f t="shared" si="176"/>
        <v>0</v>
      </c>
      <c r="AV225" s="20"/>
      <c r="AW225" s="9"/>
      <c r="AX225" s="1">
        <f t="shared" si="177"/>
        <v>0</v>
      </c>
      <c r="AY225" s="20"/>
      <c r="AZ225" s="10">
        <f t="shared" si="178"/>
        <v>0</v>
      </c>
      <c r="BA225" s="10">
        <f t="shared" si="179"/>
        <v>0</v>
      </c>
    </row>
    <row r="226" spans="1:53" x14ac:dyDescent="0.25">
      <c r="A226" s="1"/>
      <c r="B226" s="1" t="s">
        <v>35</v>
      </c>
      <c r="C226" s="27" t="s">
        <v>37</v>
      </c>
      <c r="D226" s="28"/>
      <c r="E226" s="1">
        <f t="shared" si="162"/>
        <v>0</v>
      </c>
      <c r="F226" s="20"/>
      <c r="G226" s="19"/>
      <c r="H226" s="1">
        <f t="shared" si="163"/>
        <v>0</v>
      </c>
      <c r="I226" s="20"/>
      <c r="J226" s="9"/>
      <c r="K226" s="1">
        <f t="shared" si="164"/>
        <v>0</v>
      </c>
      <c r="L226" s="20"/>
      <c r="M226" s="9"/>
      <c r="N226" s="1">
        <f t="shared" si="165"/>
        <v>0</v>
      </c>
      <c r="O226" s="20"/>
      <c r="P226" s="9"/>
      <c r="Q226" s="1">
        <f t="shared" si="166"/>
        <v>0</v>
      </c>
      <c r="R226" s="20"/>
      <c r="S226" s="9"/>
      <c r="T226" s="1">
        <f t="shared" si="167"/>
        <v>0</v>
      </c>
      <c r="U226" s="20"/>
      <c r="V226" s="9"/>
      <c r="W226" s="1">
        <f t="shared" si="168"/>
        <v>0</v>
      </c>
      <c r="X226" s="20"/>
      <c r="Y226" s="9"/>
      <c r="Z226" s="1">
        <f t="shared" si="169"/>
        <v>0</v>
      </c>
      <c r="AA226" s="20"/>
      <c r="AB226" s="9"/>
      <c r="AC226" s="1">
        <f t="shared" si="170"/>
        <v>0</v>
      </c>
      <c r="AD226" s="20"/>
      <c r="AE226" s="9"/>
      <c r="AF226" s="1">
        <f t="shared" si="171"/>
        <v>0</v>
      </c>
      <c r="AG226" s="20"/>
      <c r="AH226" s="9"/>
      <c r="AI226" s="1">
        <f t="shared" si="172"/>
        <v>0</v>
      </c>
      <c r="AJ226" s="20"/>
      <c r="AK226" s="9"/>
      <c r="AL226" s="1">
        <f t="shared" si="173"/>
        <v>0</v>
      </c>
      <c r="AM226" s="20"/>
      <c r="AN226" s="9"/>
      <c r="AO226" s="1">
        <f t="shared" si="174"/>
        <v>0</v>
      </c>
      <c r="AP226" s="20"/>
      <c r="AQ226" s="9"/>
      <c r="AR226" s="1">
        <f t="shared" si="175"/>
        <v>0</v>
      </c>
      <c r="AT226" s="9"/>
      <c r="AU226" s="1">
        <f t="shared" si="176"/>
        <v>0</v>
      </c>
      <c r="AV226" s="20"/>
      <c r="AW226" s="9"/>
      <c r="AX226" s="1">
        <f t="shared" si="177"/>
        <v>0</v>
      </c>
      <c r="AY226" s="20"/>
      <c r="AZ226" s="10">
        <f t="shared" si="178"/>
        <v>0</v>
      </c>
      <c r="BA226" s="10">
        <f t="shared" si="179"/>
        <v>0</v>
      </c>
    </row>
    <row r="227" spans="1:53" x14ac:dyDescent="0.25">
      <c r="A227" s="1"/>
      <c r="B227" s="1" t="s">
        <v>36</v>
      </c>
      <c r="C227" s="23" t="s">
        <v>36</v>
      </c>
      <c r="D227" s="21"/>
      <c r="E227" s="1">
        <f t="shared" si="162"/>
        <v>0</v>
      </c>
      <c r="F227" s="20"/>
      <c r="G227" s="19"/>
      <c r="H227" s="1">
        <f t="shared" si="163"/>
        <v>0</v>
      </c>
      <c r="I227" s="20"/>
      <c r="J227" s="9"/>
      <c r="K227" s="1">
        <f t="shared" si="164"/>
        <v>0</v>
      </c>
      <c r="L227" s="20"/>
      <c r="M227" s="9"/>
      <c r="N227" s="1">
        <f t="shared" si="165"/>
        <v>0</v>
      </c>
      <c r="O227" s="20"/>
      <c r="P227" s="9"/>
      <c r="Q227" s="1">
        <f t="shared" si="166"/>
        <v>0</v>
      </c>
      <c r="R227" s="20"/>
      <c r="S227" s="9"/>
      <c r="T227" s="1">
        <f t="shared" si="167"/>
        <v>0</v>
      </c>
      <c r="U227" s="20"/>
      <c r="V227" s="9">
        <v>5</v>
      </c>
      <c r="W227" s="1">
        <f t="shared" si="168"/>
        <v>1</v>
      </c>
      <c r="X227" s="20"/>
      <c r="Y227" s="9"/>
      <c r="Z227" s="1">
        <f t="shared" si="169"/>
        <v>0</v>
      </c>
      <c r="AA227" s="20"/>
      <c r="AB227" s="9"/>
      <c r="AC227" s="1">
        <f t="shared" si="170"/>
        <v>0</v>
      </c>
      <c r="AD227" s="20"/>
      <c r="AE227" s="9"/>
      <c r="AF227" s="1">
        <f t="shared" si="171"/>
        <v>0</v>
      </c>
      <c r="AG227" s="20"/>
      <c r="AH227" s="9"/>
      <c r="AI227" s="1">
        <f t="shared" si="172"/>
        <v>0</v>
      </c>
      <c r="AJ227" s="20"/>
      <c r="AK227" s="9"/>
      <c r="AL227" s="1">
        <f t="shared" si="173"/>
        <v>0</v>
      </c>
      <c r="AM227" s="20"/>
      <c r="AN227" s="9"/>
      <c r="AO227" s="1">
        <f t="shared" si="174"/>
        <v>0</v>
      </c>
      <c r="AP227" s="20"/>
      <c r="AQ227" s="9"/>
      <c r="AR227" s="1">
        <f t="shared" si="175"/>
        <v>0</v>
      </c>
      <c r="AT227" s="9"/>
      <c r="AU227" s="1">
        <f t="shared" si="176"/>
        <v>0</v>
      </c>
      <c r="AV227" s="20"/>
      <c r="AW227" s="9"/>
      <c r="AX227" s="1">
        <f t="shared" si="177"/>
        <v>0</v>
      </c>
      <c r="AY227" s="20"/>
      <c r="AZ227" s="10">
        <f t="shared" si="178"/>
        <v>5</v>
      </c>
      <c r="BA227" s="10">
        <f t="shared" si="179"/>
        <v>1</v>
      </c>
    </row>
    <row r="228" spans="1:53" ht="15.75" thickBot="1" x14ac:dyDescent="0.3">
      <c r="A228" s="1"/>
      <c r="B228" s="1"/>
      <c r="C228" s="23"/>
      <c r="D228" s="21"/>
      <c r="E228" s="1">
        <f t="shared" si="162"/>
        <v>0</v>
      </c>
      <c r="F228" s="20"/>
      <c r="G228" s="19"/>
      <c r="H228" s="1">
        <f t="shared" si="163"/>
        <v>0</v>
      </c>
      <c r="I228" s="20"/>
      <c r="J228" s="9"/>
      <c r="K228" s="1">
        <f t="shared" si="164"/>
        <v>0</v>
      </c>
      <c r="L228" s="20"/>
      <c r="M228" s="9"/>
      <c r="N228" s="1">
        <f t="shared" si="165"/>
        <v>0</v>
      </c>
      <c r="O228" s="20"/>
      <c r="P228" s="9"/>
      <c r="Q228" s="1">
        <f t="shared" si="166"/>
        <v>0</v>
      </c>
      <c r="R228" s="20"/>
      <c r="S228" s="9"/>
      <c r="T228" s="1">
        <f t="shared" si="167"/>
        <v>0</v>
      </c>
      <c r="U228" s="20"/>
      <c r="V228" s="9"/>
      <c r="W228" s="1">
        <f t="shared" si="168"/>
        <v>0</v>
      </c>
      <c r="X228" s="20"/>
      <c r="Y228" s="9"/>
      <c r="Z228" s="1">
        <f t="shared" si="169"/>
        <v>0</v>
      </c>
      <c r="AA228" s="20"/>
      <c r="AB228" s="9"/>
      <c r="AC228" s="1">
        <f t="shared" si="170"/>
        <v>0</v>
      </c>
      <c r="AD228" s="20"/>
      <c r="AE228" s="9"/>
      <c r="AF228" s="1">
        <f t="shared" si="171"/>
        <v>0</v>
      </c>
      <c r="AG228" s="20"/>
      <c r="AH228" s="9"/>
      <c r="AI228" s="1">
        <f t="shared" si="172"/>
        <v>0</v>
      </c>
      <c r="AJ228" s="20"/>
      <c r="AK228" s="9"/>
      <c r="AL228" s="1">
        <f t="shared" si="173"/>
        <v>0</v>
      </c>
      <c r="AM228" s="20"/>
      <c r="AN228" s="9"/>
      <c r="AO228" s="1">
        <f t="shared" si="174"/>
        <v>0</v>
      </c>
      <c r="AP228" s="20"/>
      <c r="AQ228" s="9"/>
      <c r="AR228" s="1">
        <f t="shared" si="175"/>
        <v>0</v>
      </c>
      <c r="AT228" s="9"/>
      <c r="AU228" s="1">
        <f t="shared" si="176"/>
        <v>0</v>
      </c>
      <c r="AV228" s="20"/>
      <c r="AW228" s="9"/>
      <c r="AX228" s="1">
        <f t="shared" si="177"/>
        <v>0</v>
      </c>
      <c r="AY228" s="20"/>
      <c r="AZ228" s="10">
        <f t="shared" si="178"/>
        <v>0</v>
      </c>
      <c r="BA228" s="10">
        <f t="shared" si="179"/>
        <v>0</v>
      </c>
    </row>
    <row r="229" spans="1:53" ht="16.5" thickTop="1" thickBot="1" x14ac:dyDescent="0.3">
      <c r="A229" s="1"/>
      <c r="B229" s="1"/>
      <c r="C229" s="2"/>
      <c r="D229" s="1">
        <f>SUM(D212:D228)</f>
        <v>0</v>
      </c>
      <c r="E229" s="11">
        <f>SUM(E212:E228)</f>
        <v>0</v>
      </c>
      <c r="G229" s="1">
        <f>SUM(G212:G228)</f>
        <v>0</v>
      </c>
      <c r="H229" s="11">
        <f>SUM(H212:H228)</f>
        <v>0</v>
      </c>
      <c r="J229" s="1">
        <f>SUM(J212:J228)</f>
        <v>2</v>
      </c>
      <c r="K229" s="11">
        <f>SUM(K212:K228)</f>
        <v>3</v>
      </c>
      <c r="M229" s="1">
        <f>SUM(M212:M228)</f>
        <v>0</v>
      </c>
      <c r="N229" s="11">
        <f>SUM(N212:N228)</f>
        <v>5</v>
      </c>
      <c r="P229" s="1">
        <f>SUM(P212:P228)</f>
        <v>33</v>
      </c>
      <c r="Q229" s="11">
        <f>SUM(Q212:Q228)</f>
        <v>3</v>
      </c>
      <c r="S229" s="1">
        <f>SUM(S212:S228)</f>
        <v>120</v>
      </c>
      <c r="T229" s="11">
        <f>SUM(T212:T228)</f>
        <v>3</v>
      </c>
      <c r="V229" s="1">
        <f>SUM(V212:V228)</f>
        <v>170</v>
      </c>
      <c r="W229" s="11">
        <f>SUM(W212:W228)</f>
        <v>6</v>
      </c>
      <c r="Y229" s="1">
        <f>SUM(Y212:Y228)</f>
        <v>575</v>
      </c>
      <c r="Z229" s="11">
        <f>SUM(Z212:Z228)</f>
        <v>4</v>
      </c>
      <c r="AB229" s="1">
        <f>SUM(AB212:AB228)</f>
        <v>795</v>
      </c>
      <c r="AC229" s="11">
        <f>SUM(AC212:AC228)</f>
        <v>4</v>
      </c>
      <c r="AE229" s="1">
        <f>SUM(AE212:AE228)</f>
        <v>0</v>
      </c>
      <c r="AF229" s="11">
        <f>SUM(AF212:AF228)</f>
        <v>0</v>
      </c>
      <c r="AH229" s="1">
        <f>SUM(AH212:AH228)</f>
        <v>0</v>
      </c>
      <c r="AI229" s="11">
        <f>SUM(AI212:AI228)</f>
        <v>0</v>
      </c>
      <c r="AK229" s="1">
        <f>SUM(AK212:AK228)</f>
        <v>0</v>
      </c>
      <c r="AL229" s="11">
        <f>SUM(AL212:AL228)</f>
        <v>0</v>
      </c>
      <c r="AN229" s="1">
        <f>SUM(AN212:AN228)</f>
        <v>0</v>
      </c>
      <c r="AO229" s="11">
        <f>SUM(AO212:AO228)</f>
        <v>0</v>
      </c>
      <c r="AQ229" s="1">
        <f>SUM(AQ212:AQ228)</f>
        <v>0</v>
      </c>
      <c r="AR229" s="11">
        <f>SUM(AR212:AR228)</f>
        <v>0</v>
      </c>
      <c r="AT229" s="1">
        <f>SUM(AT212:AT228)</f>
        <v>0</v>
      </c>
      <c r="AU229" s="11">
        <f>SUM(AU212:AU228)</f>
        <v>0</v>
      </c>
      <c r="AW229" s="1">
        <f>SUM(AW212:AW228)</f>
        <v>0</v>
      </c>
      <c r="AX229" s="11">
        <f>SUM(AX212:AX228)</f>
        <v>0</v>
      </c>
      <c r="AZ229" s="12">
        <f>SUM(AZ212:AZ228)</f>
        <v>1695</v>
      </c>
      <c r="BA229" s="14">
        <f>AVERAGE(BA212:BA228)</f>
        <v>1.6470588235294117</v>
      </c>
    </row>
    <row r="230" spans="1:53" ht="15.75" thickTop="1" x14ac:dyDescent="0.25"/>
    <row r="231" spans="1:53" ht="22.5" x14ac:dyDescent="0.3">
      <c r="A231" s="1"/>
      <c r="B231" s="4" t="s">
        <v>1</v>
      </c>
      <c r="C231" s="2"/>
      <c r="D231" s="3"/>
      <c r="E231" s="3"/>
      <c r="G231" s="1"/>
      <c r="H231" s="1"/>
      <c r="J231" s="1"/>
      <c r="K231" s="1"/>
      <c r="M231" s="1"/>
      <c r="N231" s="1"/>
      <c r="P231" s="1"/>
      <c r="Q231" s="1"/>
      <c r="S231" s="1"/>
      <c r="T231" s="1"/>
      <c r="V231" s="1"/>
      <c r="W231" s="1"/>
      <c r="Y231" s="1"/>
      <c r="Z231" s="1"/>
      <c r="AB231" s="1"/>
      <c r="AC231" s="1"/>
      <c r="AE231" s="1"/>
      <c r="AF231" s="1"/>
      <c r="AH231" s="1"/>
      <c r="AI231" s="1"/>
      <c r="AK231" s="1"/>
      <c r="AL231" s="1"/>
      <c r="AN231" s="1"/>
      <c r="AO231" s="1"/>
      <c r="AQ231" s="1"/>
      <c r="AR231" s="1"/>
      <c r="AT231" s="1"/>
      <c r="AU231" s="1"/>
      <c r="AW231" s="1"/>
      <c r="AX231" s="1"/>
      <c r="AY231" s="1"/>
      <c r="AZ231" s="1"/>
    </row>
    <row r="232" spans="1:53" x14ac:dyDescent="0.25">
      <c r="A232" s="1"/>
      <c r="B232" s="1"/>
      <c r="C232" s="2"/>
      <c r="D232" s="26" t="s">
        <v>38</v>
      </c>
      <c r="E232" s="15"/>
      <c r="G232" s="136" t="s">
        <v>39</v>
      </c>
      <c r="H232" s="136"/>
      <c r="J232" s="136" t="s">
        <v>41</v>
      </c>
      <c r="K232" s="136"/>
      <c r="M232" s="136" t="s">
        <v>40</v>
      </c>
      <c r="N232" s="136"/>
      <c r="P232" s="136" t="s">
        <v>42</v>
      </c>
      <c r="Q232" s="136"/>
      <c r="S232" s="136" t="s">
        <v>43</v>
      </c>
      <c r="T232" s="136"/>
      <c r="V232" s="136" t="s">
        <v>44</v>
      </c>
      <c r="W232" s="136"/>
      <c r="Y232" s="136" t="s">
        <v>45</v>
      </c>
      <c r="Z232" s="136"/>
      <c r="AB232" s="136" t="s">
        <v>46</v>
      </c>
      <c r="AC232" s="136"/>
      <c r="AE232" s="136" t="s">
        <v>47</v>
      </c>
      <c r="AF232" s="136"/>
      <c r="AH232" s="136" t="s">
        <v>48</v>
      </c>
      <c r="AI232" s="136"/>
      <c r="AK232" s="136" t="s">
        <v>46</v>
      </c>
      <c r="AL232" s="136"/>
      <c r="AN232" s="136" t="s">
        <v>47</v>
      </c>
      <c r="AO232" s="136"/>
      <c r="AQ232" s="136" t="s">
        <v>48</v>
      </c>
      <c r="AR232" s="136"/>
      <c r="AT232" s="26" t="s">
        <v>49</v>
      </c>
      <c r="AU232" s="26"/>
      <c r="AW232" s="26" t="s">
        <v>50</v>
      </c>
      <c r="AX232" s="26"/>
      <c r="AY232" s="1"/>
      <c r="AZ232" s="1"/>
    </row>
    <row r="233" spans="1:53" ht="18" thickBot="1" x14ac:dyDescent="0.35">
      <c r="A233" s="1"/>
      <c r="B233" s="5" t="s">
        <v>2</v>
      </c>
      <c r="C233" s="6" t="s">
        <v>3</v>
      </c>
      <c r="D233" s="7" t="s">
        <v>9</v>
      </c>
      <c r="E233" s="7" t="s">
        <v>4</v>
      </c>
      <c r="G233" s="7" t="s">
        <v>9</v>
      </c>
      <c r="H233" s="8" t="s">
        <v>4</v>
      </c>
      <c r="J233" s="7" t="s">
        <v>9</v>
      </c>
      <c r="K233" s="8" t="s">
        <v>4</v>
      </c>
      <c r="M233" s="7" t="s">
        <v>9</v>
      </c>
      <c r="N233" s="8" t="s">
        <v>4</v>
      </c>
      <c r="P233" s="7" t="s">
        <v>9</v>
      </c>
      <c r="Q233" s="8" t="s">
        <v>4</v>
      </c>
      <c r="S233" s="7" t="s">
        <v>9</v>
      </c>
      <c r="T233" s="8" t="s">
        <v>4</v>
      </c>
      <c r="V233" s="7" t="s">
        <v>9</v>
      </c>
      <c r="W233" s="8" t="s">
        <v>4</v>
      </c>
      <c r="Y233" s="7" t="s">
        <v>9</v>
      </c>
      <c r="Z233" s="8" t="s">
        <v>4</v>
      </c>
      <c r="AB233" s="7" t="s">
        <v>9</v>
      </c>
      <c r="AC233" s="8" t="s">
        <v>4</v>
      </c>
      <c r="AE233" s="7" t="s">
        <v>9</v>
      </c>
      <c r="AF233" s="8" t="s">
        <v>4</v>
      </c>
      <c r="AH233" s="7" t="s">
        <v>9</v>
      </c>
      <c r="AI233" s="8" t="s">
        <v>4</v>
      </c>
      <c r="AK233" s="7" t="s">
        <v>9</v>
      </c>
      <c r="AL233" s="8" t="s">
        <v>4</v>
      </c>
      <c r="AN233" s="7" t="s">
        <v>9</v>
      </c>
      <c r="AO233" s="8" t="s">
        <v>4</v>
      </c>
      <c r="AQ233" s="7" t="s">
        <v>9</v>
      </c>
      <c r="AR233" s="8" t="s">
        <v>4</v>
      </c>
      <c r="AT233" s="7" t="s">
        <v>9</v>
      </c>
      <c r="AU233" s="8" t="s">
        <v>4</v>
      </c>
      <c r="AW233" s="7" t="s">
        <v>9</v>
      </c>
      <c r="AX233" s="8" t="s">
        <v>4</v>
      </c>
      <c r="AZ233" s="8" t="s">
        <v>10</v>
      </c>
      <c r="BA233" s="5" t="s">
        <v>11</v>
      </c>
    </row>
    <row r="234" spans="1:53" ht="16.5" thickTop="1" thickBot="1" x14ac:dyDescent="0.3">
      <c r="A234" s="13" t="s">
        <v>61</v>
      </c>
      <c r="B234" s="1"/>
      <c r="C234" s="22"/>
      <c r="D234" s="3"/>
      <c r="E234" s="3"/>
      <c r="F234" s="20"/>
      <c r="G234" s="1"/>
      <c r="H234" s="1"/>
      <c r="I234" s="20"/>
      <c r="J234" s="1"/>
      <c r="K234" s="1"/>
      <c r="L234" s="20"/>
      <c r="M234" s="1"/>
      <c r="N234" s="1"/>
      <c r="O234" s="20"/>
      <c r="P234" s="1"/>
      <c r="Q234" s="1"/>
      <c r="R234" s="20"/>
      <c r="S234" s="1"/>
      <c r="T234" s="1"/>
      <c r="U234" s="20"/>
      <c r="V234" s="1"/>
      <c r="W234" s="1"/>
      <c r="X234" s="20"/>
      <c r="Y234" s="1"/>
      <c r="Z234" s="1"/>
      <c r="AA234" s="20"/>
      <c r="AB234" s="1"/>
      <c r="AC234" s="1"/>
      <c r="AD234" s="20"/>
      <c r="AE234" s="1"/>
      <c r="AF234" s="1"/>
      <c r="AG234" s="20"/>
      <c r="AH234" s="1"/>
      <c r="AI234" s="1"/>
      <c r="AJ234" s="20"/>
      <c r="AK234" s="1"/>
      <c r="AL234" s="1"/>
      <c r="AM234" s="20"/>
      <c r="AN234" s="1"/>
      <c r="AO234" s="1"/>
      <c r="AP234" s="20"/>
      <c r="AQ234" s="1"/>
      <c r="AR234" s="1"/>
      <c r="AT234" s="1"/>
      <c r="AU234" s="1"/>
      <c r="AV234" s="20"/>
      <c r="AW234" s="1"/>
      <c r="AX234" s="1"/>
      <c r="AY234" s="20"/>
      <c r="AZ234" s="1"/>
      <c r="BA234" s="1"/>
    </row>
    <row r="235" spans="1:53" x14ac:dyDescent="0.25">
      <c r="A235" s="1"/>
      <c r="B235" s="1" t="s">
        <v>26</v>
      </c>
      <c r="C235" s="23" t="s">
        <v>27</v>
      </c>
      <c r="D235" s="21"/>
      <c r="E235" s="1">
        <f t="shared" ref="E235:E251" si="180">COUNT(D235)</f>
        <v>0</v>
      </c>
      <c r="F235" s="20"/>
      <c r="G235" s="19"/>
      <c r="H235" s="1">
        <f t="shared" ref="H235:H251" si="181">COUNT(G235)</f>
        <v>0</v>
      </c>
      <c r="I235" s="20"/>
      <c r="J235" s="9"/>
      <c r="K235" s="1">
        <f t="shared" ref="K235:K251" si="182">COUNT(J235)</f>
        <v>0</v>
      </c>
      <c r="L235" s="20"/>
      <c r="M235" s="9"/>
      <c r="N235" s="1">
        <f t="shared" ref="N235:N251" si="183">COUNT(M235)</f>
        <v>0</v>
      </c>
      <c r="O235" s="20"/>
      <c r="P235" s="9">
        <v>1</v>
      </c>
      <c r="Q235" s="1">
        <f t="shared" ref="Q235:Q251" si="184">COUNT(P235)</f>
        <v>1</v>
      </c>
      <c r="R235" s="20"/>
      <c r="S235" s="9">
        <v>65</v>
      </c>
      <c r="T235" s="1">
        <f t="shared" ref="T235:T251" si="185">COUNT(S235)</f>
        <v>1</v>
      </c>
      <c r="U235" s="20"/>
      <c r="V235" s="9">
        <v>2</v>
      </c>
      <c r="W235" s="1">
        <f t="shared" ref="W235:W251" si="186">COUNT(V235)</f>
        <v>1</v>
      </c>
      <c r="X235" s="20"/>
      <c r="Y235" s="9">
        <v>50</v>
      </c>
      <c r="Z235" s="1">
        <f t="shared" ref="Z235:Z251" si="187">COUNT(Y235)</f>
        <v>1</v>
      </c>
      <c r="AA235" s="20"/>
      <c r="AB235" s="9"/>
      <c r="AC235" s="1">
        <f t="shared" ref="AC235:AC251" si="188">COUNT(AB235)</f>
        <v>0</v>
      </c>
      <c r="AD235" s="20"/>
      <c r="AE235" s="9"/>
      <c r="AF235" s="1">
        <f t="shared" ref="AF235:AF251" si="189">COUNT(AE235)</f>
        <v>0</v>
      </c>
      <c r="AG235" s="20"/>
      <c r="AH235" s="9"/>
      <c r="AI235" s="1">
        <f t="shared" ref="AI235:AI251" si="190">COUNT(AH235)</f>
        <v>0</v>
      </c>
      <c r="AJ235" s="20"/>
      <c r="AK235" s="9"/>
      <c r="AL235" s="1">
        <f t="shared" ref="AL235:AL251" si="191">COUNT(AK235)</f>
        <v>0</v>
      </c>
      <c r="AM235" s="20"/>
      <c r="AN235" s="9"/>
      <c r="AO235" s="1">
        <f t="shared" ref="AO235:AO251" si="192">COUNT(AN235)</f>
        <v>0</v>
      </c>
      <c r="AP235" s="20"/>
      <c r="AQ235" s="9"/>
      <c r="AR235" s="1">
        <f t="shared" ref="AR235:AR251" si="193">COUNT(AQ235)</f>
        <v>0</v>
      </c>
      <c r="AT235" s="9"/>
      <c r="AU235" s="1">
        <f t="shared" ref="AU235:AU251" si="194">COUNT(AT235)</f>
        <v>0</v>
      </c>
      <c r="AV235" s="20"/>
      <c r="AW235" s="9"/>
      <c r="AX235" s="1">
        <f t="shared" ref="AX235:AX251" si="195">COUNT(AW235)</f>
        <v>0</v>
      </c>
      <c r="AY235" s="20"/>
      <c r="AZ235" s="10">
        <f t="shared" ref="AZ235:AZ251" si="196">SUM(AW235,AT235,AH235,AE235,AB235,Y235,V235,S235,P235,M235,J235,G235,D235)</f>
        <v>118</v>
      </c>
      <c r="BA235" s="10">
        <f t="shared" ref="BA235:BA251" si="197">SUM(AX235,AU235,AI235,AF235,AC235,Z235,W235,T235,Q235,N235,K235,H235,E235)</f>
        <v>4</v>
      </c>
    </row>
    <row r="236" spans="1:53" x14ac:dyDescent="0.25">
      <c r="A236" s="1"/>
      <c r="B236" s="18" t="s">
        <v>15</v>
      </c>
      <c r="C236" s="24" t="s">
        <v>22</v>
      </c>
      <c r="D236" s="21"/>
      <c r="E236" s="1">
        <f t="shared" si="180"/>
        <v>0</v>
      </c>
      <c r="F236" s="20"/>
      <c r="G236" s="19"/>
      <c r="H236" s="1">
        <f t="shared" si="181"/>
        <v>0</v>
      </c>
      <c r="I236" s="20"/>
      <c r="J236" s="9"/>
      <c r="K236" s="1">
        <f t="shared" si="182"/>
        <v>0</v>
      </c>
      <c r="L236" s="20"/>
      <c r="M236" s="9"/>
      <c r="N236" s="1">
        <f t="shared" si="183"/>
        <v>0</v>
      </c>
      <c r="O236" s="20"/>
      <c r="P236" s="9">
        <v>1</v>
      </c>
      <c r="Q236" s="1">
        <f t="shared" si="184"/>
        <v>1</v>
      </c>
      <c r="R236" s="20"/>
      <c r="S236" s="9"/>
      <c r="T236" s="1">
        <f t="shared" si="185"/>
        <v>0</v>
      </c>
      <c r="U236" s="20"/>
      <c r="V236" s="9">
        <v>10</v>
      </c>
      <c r="W236" s="1">
        <f t="shared" si="186"/>
        <v>1</v>
      </c>
      <c r="X236" s="20"/>
      <c r="Y236" s="9">
        <v>5</v>
      </c>
      <c r="Z236" s="1">
        <f t="shared" si="187"/>
        <v>1</v>
      </c>
      <c r="AA236" s="20"/>
      <c r="AB236" s="9">
        <v>54</v>
      </c>
      <c r="AC236" s="1">
        <f t="shared" si="188"/>
        <v>1</v>
      </c>
      <c r="AD236" s="20"/>
      <c r="AE236" s="9"/>
      <c r="AF236" s="1">
        <f t="shared" si="189"/>
        <v>0</v>
      </c>
      <c r="AG236" s="20"/>
      <c r="AH236" s="9"/>
      <c r="AI236" s="1">
        <f t="shared" si="190"/>
        <v>0</v>
      </c>
      <c r="AJ236" s="20"/>
      <c r="AK236" s="9"/>
      <c r="AL236" s="1">
        <f t="shared" si="191"/>
        <v>0</v>
      </c>
      <c r="AM236" s="20"/>
      <c r="AN236" s="9"/>
      <c r="AO236" s="1">
        <f t="shared" si="192"/>
        <v>0</v>
      </c>
      <c r="AP236" s="20"/>
      <c r="AQ236" s="9"/>
      <c r="AR236" s="1">
        <f t="shared" si="193"/>
        <v>0</v>
      </c>
      <c r="AT236" s="9"/>
      <c r="AU236" s="1">
        <f t="shared" si="194"/>
        <v>0</v>
      </c>
      <c r="AV236" s="20"/>
      <c r="AW236" s="9"/>
      <c r="AX236" s="1">
        <f t="shared" si="195"/>
        <v>0</v>
      </c>
      <c r="AY236" s="20"/>
      <c r="AZ236" s="10">
        <f t="shared" si="196"/>
        <v>70</v>
      </c>
      <c r="BA236" s="10">
        <f t="shared" si="197"/>
        <v>4</v>
      </c>
    </row>
    <row r="237" spans="1:53" x14ac:dyDescent="0.25">
      <c r="A237" s="1"/>
      <c r="B237" s="3" t="s">
        <v>17</v>
      </c>
      <c r="C237" s="23" t="s">
        <v>18</v>
      </c>
      <c r="D237" s="21"/>
      <c r="E237" s="1">
        <f t="shared" si="180"/>
        <v>0</v>
      </c>
      <c r="F237" s="20"/>
      <c r="G237" s="19"/>
      <c r="H237" s="1">
        <f t="shared" si="181"/>
        <v>0</v>
      </c>
      <c r="I237" s="20"/>
      <c r="J237" s="9"/>
      <c r="K237" s="1">
        <f t="shared" si="182"/>
        <v>0</v>
      </c>
      <c r="L237" s="20"/>
      <c r="M237" s="9"/>
      <c r="N237" s="1">
        <f t="shared" si="183"/>
        <v>0</v>
      </c>
      <c r="O237" s="20"/>
      <c r="P237" s="9"/>
      <c r="Q237" s="1">
        <f t="shared" si="184"/>
        <v>0</v>
      </c>
      <c r="R237" s="20"/>
      <c r="S237" s="9"/>
      <c r="T237" s="1">
        <f t="shared" si="185"/>
        <v>0</v>
      </c>
      <c r="U237" s="20"/>
      <c r="V237" s="9"/>
      <c r="W237" s="1">
        <f t="shared" si="186"/>
        <v>0</v>
      </c>
      <c r="X237" s="20"/>
      <c r="Y237" s="9"/>
      <c r="Z237" s="1">
        <f t="shared" si="187"/>
        <v>0</v>
      </c>
      <c r="AA237" s="20"/>
      <c r="AB237" s="9"/>
      <c r="AC237" s="1">
        <f t="shared" si="188"/>
        <v>0</v>
      </c>
      <c r="AD237" s="20"/>
      <c r="AE237" s="9"/>
      <c r="AF237" s="1">
        <f t="shared" si="189"/>
        <v>0</v>
      </c>
      <c r="AG237" s="20"/>
      <c r="AH237" s="9"/>
      <c r="AI237" s="1">
        <f t="shared" si="190"/>
        <v>0</v>
      </c>
      <c r="AJ237" s="20"/>
      <c r="AK237" s="9"/>
      <c r="AL237" s="1">
        <f t="shared" si="191"/>
        <v>0</v>
      </c>
      <c r="AM237" s="20"/>
      <c r="AN237" s="9"/>
      <c r="AO237" s="1">
        <f t="shared" si="192"/>
        <v>0</v>
      </c>
      <c r="AP237" s="20"/>
      <c r="AQ237" s="9"/>
      <c r="AR237" s="1">
        <f t="shared" si="193"/>
        <v>0</v>
      </c>
      <c r="AT237" s="9"/>
      <c r="AU237" s="1">
        <f t="shared" si="194"/>
        <v>0</v>
      </c>
      <c r="AV237" s="20"/>
      <c r="AW237" s="9"/>
      <c r="AX237" s="1">
        <f t="shared" si="195"/>
        <v>0</v>
      </c>
      <c r="AY237" s="20"/>
      <c r="AZ237" s="10">
        <f t="shared" si="196"/>
        <v>0</v>
      </c>
      <c r="BA237" s="10">
        <f t="shared" si="197"/>
        <v>0</v>
      </c>
    </row>
    <row r="238" spans="1:53" x14ac:dyDescent="0.25">
      <c r="A238" s="1"/>
      <c r="B238" s="1" t="s">
        <v>17</v>
      </c>
      <c r="C238" s="24" t="s">
        <v>19</v>
      </c>
      <c r="D238" s="21"/>
      <c r="E238" s="1">
        <f t="shared" si="180"/>
        <v>0</v>
      </c>
      <c r="F238" s="20"/>
      <c r="G238" s="19"/>
      <c r="H238" s="1">
        <f t="shared" si="181"/>
        <v>0</v>
      </c>
      <c r="I238" s="20"/>
      <c r="J238" s="9"/>
      <c r="K238" s="1">
        <f t="shared" si="182"/>
        <v>0</v>
      </c>
      <c r="L238" s="20"/>
      <c r="M238" s="9"/>
      <c r="N238" s="1">
        <f t="shared" si="183"/>
        <v>0</v>
      </c>
      <c r="O238" s="20"/>
      <c r="P238" s="9"/>
      <c r="Q238" s="1">
        <f t="shared" si="184"/>
        <v>0</v>
      </c>
      <c r="R238" s="20"/>
      <c r="S238" s="9"/>
      <c r="T238" s="1">
        <f t="shared" si="185"/>
        <v>0</v>
      </c>
      <c r="U238" s="20"/>
      <c r="V238" s="9"/>
      <c r="W238" s="1">
        <f t="shared" si="186"/>
        <v>0</v>
      </c>
      <c r="X238" s="20"/>
      <c r="Y238" s="9"/>
      <c r="Z238" s="1">
        <f t="shared" si="187"/>
        <v>0</v>
      </c>
      <c r="AA238" s="20"/>
      <c r="AB238" s="9"/>
      <c r="AC238" s="1">
        <f t="shared" si="188"/>
        <v>0</v>
      </c>
      <c r="AD238" s="20"/>
      <c r="AE238" s="9"/>
      <c r="AF238" s="1">
        <f t="shared" si="189"/>
        <v>0</v>
      </c>
      <c r="AG238" s="20"/>
      <c r="AH238" s="9"/>
      <c r="AI238" s="1">
        <f t="shared" si="190"/>
        <v>0</v>
      </c>
      <c r="AJ238" s="20"/>
      <c r="AK238" s="9"/>
      <c r="AL238" s="1">
        <f t="shared" si="191"/>
        <v>0</v>
      </c>
      <c r="AM238" s="20"/>
      <c r="AN238" s="9"/>
      <c r="AO238" s="1">
        <f t="shared" si="192"/>
        <v>0</v>
      </c>
      <c r="AP238" s="20"/>
      <c r="AQ238" s="9"/>
      <c r="AR238" s="1">
        <f t="shared" si="193"/>
        <v>0</v>
      </c>
      <c r="AT238" s="9"/>
      <c r="AU238" s="1">
        <f t="shared" si="194"/>
        <v>0</v>
      </c>
      <c r="AV238" s="20"/>
      <c r="AW238" s="9"/>
      <c r="AX238" s="1">
        <f t="shared" si="195"/>
        <v>0</v>
      </c>
      <c r="AY238" s="20"/>
      <c r="AZ238" s="10">
        <f t="shared" si="196"/>
        <v>0</v>
      </c>
      <c r="BA238" s="10">
        <f t="shared" si="197"/>
        <v>0</v>
      </c>
    </row>
    <row r="239" spans="1:53" x14ac:dyDescent="0.25">
      <c r="A239" s="1"/>
      <c r="B239" s="3" t="s">
        <v>14</v>
      </c>
      <c r="C239" s="24" t="s">
        <v>21</v>
      </c>
      <c r="D239" s="21"/>
      <c r="E239" s="1">
        <f t="shared" si="180"/>
        <v>0</v>
      </c>
      <c r="F239" s="20"/>
      <c r="G239" s="19"/>
      <c r="H239" s="1">
        <f t="shared" si="181"/>
        <v>0</v>
      </c>
      <c r="I239" s="20"/>
      <c r="J239" s="9"/>
      <c r="K239" s="1">
        <f t="shared" si="182"/>
        <v>0</v>
      </c>
      <c r="L239" s="20"/>
      <c r="M239" s="9"/>
      <c r="N239" s="1">
        <f t="shared" si="183"/>
        <v>0</v>
      </c>
      <c r="O239" s="20"/>
      <c r="P239" s="9"/>
      <c r="Q239" s="1">
        <f t="shared" si="184"/>
        <v>0</v>
      </c>
      <c r="R239" s="20"/>
      <c r="S239" s="9"/>
      <c r="T239" s="1">
        <f t="shared" si="185"/>
        <v>0</v>
      </c>
      <c r="U239" s="20"/>
      <c r="V239" s="9"/>
      <c r="W239" s="1">
        <f t="shared" si="186"/>
        <v>0</v>
      </c>
      <c r="X239" s="20"/>
      <c r="Y239" s="9"/>
      <c r="Z239" s="1">
        <f t="shared" si="187"/>
        <v>0</v>
      </c>
      <c r="AA239" s="20"/>
      <c r="AB239" s="9"/>
      <c r="AC239" s="1">
        <f t="shared" si="188"/>
        <v>0</v>
      </c>
      <c r="AD239" s="20"/>
      <c r="AE239" s="9"/>
      <c r="AF239" s="1">
        <f t="shared" si="189"/>
        <v>0</v>
      </c>
      <c r="AG239" s="20"/>
      <c r="AH239" s="9"/>
      <c r="AI239" s="1">
        <f t="shared" si="190"/>
        <v>0</v>
      </c>
      <c r="AJ239" s="20"/>
      <c r="AK239" s="9"/>
      <c r="AL239" s="1">
        <f t="shared" si="191"/>
        <v>0</v>
      </c>
      <c r="AM239" s="20"/>
      <c r="AN239" s="9"/>
      <c r="AO239" s="1">
        <f t="shared" si="192"/>
        <v>0</v>
      </c>
      <c r="AP239" s="20"/>
      <c r="AQ239" s="9"/>
      <c r="AR239" s="1">
        <f t="shared" si="193"/>
        <v>0</v>
      </c>
      <c r="AT239" s="9"/>
      <c r="AU239" s="1">
        <f t="shared" si="194"/>
        <v>0</v>
      </c>
      <c r="AV239" s="20"/>
      <c r="AW239" s="9"/>
      <c r="AX239" s="1">
        <f t="shared" si="195"/>
        <v>0</v>
      </c>
      <c r="AY239" s="20"/>
      <c r="AZ239" s="10">
        <f t="shared" si="196"/>
        <v>0</v>
      </c>
      <c r="BA239" s="10">
        <f t="shared" si="197"/>
        <v>0</v>
      </c>
    </row>
    <row r="240" spans="1:53" x14ac:dyDescent="0.25">
      <c r="A240" s="1"/>
      <c r="B240" s="3" t="s">
        <v>6</v>
      </c>
      <c r="C240" s="23" t="s">
        <v>29</v>
      </c>
      <c r="D240" s="21"/>
      <c r="E240" s="1">
        <f t="shared" si="180"/>
        <v>0</v>
      </c>
      <c r="F240" s="20"/>
      <c r="G240" s="19"/>
      <c r="H240" s="1">
        <f t="shared" si="181"/>
        <v>0</v>
      </c>
      <c r="I240" s="20"/>
      <c r="J240" s="9"/>
      <c r="K240" s="1">
        <f t="shared" si="182"/>
        <v>0</v>
      </c>
      <c r="L240" s="20"/>
      <c r="M240" s="9"/>
      <c r="N240" s="1">
        <f t="shared" si="183"/>
        <v>0</v>
      </c>
      <c r="O240" s="20"/>
      <c r="P240" s="9"/>
      <c r="Q240" s="1">
        <f t="shared" si="184"/>
        <v>0</v>
      </c>
      <c r="R240" s="20"/>
      <c r="S240" s="9">
        <v>15</v>
      </c>
      <c r="T240" s="1">
        <f t="shared" si="185"/>
        <v>1</v>
      </c>
      <c r="U240" s="20"/>
      <c r="V240" s="9">
        <v>10</v>
      </c>
      <c r="W240" s="1">
        <f t="shared" si="186"/>
        <v>1</v>
      </c>
      <c r="X240" s="20"/>
      <c r="Y240" s="9">
        <v>165</v>
      </c>
      <c r="Z240" s="1">
        <f t="shared" si="187"/>
        <v>1</v>
      </c>
      <c r="AA240" s="20"/>
      <c r="AB240" s="9">
        <v>18</v>
      </c>
      <c r="AC240" s="1">
        <f t="shared" si="188"/>
        <v>1</v>
      </c>
      <c r="AD240" s="20"/>
      <c r="AE240" s="9"/>
      <c r="AF240" s="1">
        <f t="shared" si="189"/>
        <v>0</v>
      </c>
      <c r="AG240" s="20"/>
      <c r="AH240" s="9"/>
      <c r="AI240" s="1">
        <f t="shared" si="190"/>
        <v>0</v>
      </c>
      <c r="AJ240" s="20"/>
      <c r="AK240" s="9"/>
      <c r="AL240" s="1">
        <f t="shared" si="191"/>
        <v>0</v>
      </c>
      <c r="AM240" s="20"/>
      <c r="AN240" s="9"/>
      <c r="AO240" s="1">
        <f t="shared" si="192"/>
        <v>0</v>
      </c>
      <c r="AP240" s="20"/>
      <c r="AQ240" s="9"/>
      <c r="AR240" s="1">
        <f t="shared" si="193"/>
        <v>0</v>
      </c>
      <c r="AT240" s="9"/>
      <c r="AU240" s="1">
        <f t="shared" si="194"/>
        <v>0</v>
      </c>
      <c r="AV240" s="20"/>
      <c r="AW240" s="9"/>
      <c r="AX240" s="1">
        <f t="shared" si="195"/>
        <v>0</v>
      </c>
      <c r="AY240" s="20"/>
      <c r="AZ240" s="10">
        <f t="shared" si="196"/>
        <v>208</v>
      </c>
      <c r="BA240" s="10">
        <f t="shared" si="197"/>
        <v>4</v>
      </c>
    </row>
    <row r="241" spans="1:53" x14ac:dyDescent="0.25">
      <c r="A241" s="1"/>
      <c r="B241" s="18" t="s">
        <v>16</v>
      </c>
      <c r="C241" s="24" t="s">
        <v>20</v>
      </c>
      <c r="D241" s="21"/>
      <c r="E241" s="1">
        <f t="shared" si="180"/>
        <v>0</v>
      </c>
      <c r="F241" s="20"/>
      <c r="G241" s="19"/>
      <c r="H241" s="1">
        <f t="shared" si="181"/>
        <v>0</v>
      </c>
      <c r="I241" s="20"/>
      <c r="J241" s="9">
        <v>0</v>
      </c>
      <c r="K241" s="1">
        <f t="shared" si="182"/>
        <v>1</v>
      </c>
      <c r="L241" s="20"/>
      <c r="M241" s="9">
        <v>0</v>
      </c>
      <c r="N241" s="1">
        <f t="shared" si="183"/>
        <v>1</v>
      </c>
      <c r="O241" s="20"/>
      <c r="P241" s="9">
        <v>4</v>
      </c>
      <c r="Q241" s="1">
        <f t="shared" si="184"/>
        <v>1</v>
      </c>
      <c r="R241" s="20"/>
      <c r="S241" s="9">
        <v>50</v>
      </c>
      <c r="T241" s="1">
        <f t="shared" si="185"/>
        <v>1</v>
      </c>
      <c r="U241" s="20"/>
      <c r="V241" s="9">
        <v>20</v>
      </c>
      <c r="W241" s="1">
        <f t="shared" si="186"/>
        <v>1</v>
      </c>
      <c r="X241" s="20"/>
      <c r="Y241" s="9"/>
      <c r="Z241" s="1">
        <f t="shared" si="187"/>
        <v>0</v>
      </c>
      <c r="AA241" s="20"/>
      <c r="AB241" s="9">
        <v>475</v>
      </c>
      <c r="AC241" s="1">
        <f t="shared" si="188"/>
        <v>1</v>
      </c>
      <c r="AD241" s="20"/>
      <c r="AE241" s="9"/>
      <c r="AF241" s="1">
        <f t="shared" si="189"/>
        <v>0</v>
      </c>
      <c r="AG241" s="20"/>
      <c r="AH241" s="9"/>
      <c r="AI241" s="1">
        <f t="shared" si="190"/>
        <v>0</v>
      </c>
      <c r="AJ241" s="20"/>
      <c r="AK241" s="9"/>
      <c r="AL241" s="1">
        <f t="shared" si="191"/>
        <v>0</v>
      </c>
      <c r="AM241" s="20"/>
      <c r="AN241" s="9"/>
      <c r="AO241" s="1">
        <f t="shared" si="192"/>
        <v>0</v>
      </c>
      <c r="AP241" s="20"/>
      <c r="AQ241" s="9"/>
      <c r="AR241" s="1">
        <f t="shared" si="193"/>
        <v>0</v>
      </c>
      <c r="AT241" s="9"/>
      <c r="AU241" s="1">
        <f t="shared" si="194"/>
        <v>0</v>
      </c>
      <c r="AV241" s="20"/>
      <c r="AW241" s="9"/>
      <c r="AX241" s="1">
        <f t="shared" si="195"/>
        <v>0</v>
      </c>
      <c r="AY241" s="20"/>
      <c r="AZ241" s="10">
        <f t="shared" si="196"/>
        <v>549</v>
      </c>
      <c r="BA241" s="10">
        <f t="shared" si="197"/>
        <v>6</v>
      </c>
    </row>
    <row r="242" spans="1:53" x14ac:dyDescent="0.25">
      <c r="A242" s="16"/>
      <c r="B242" s="3" t="s">
        <v>33</v>
      </c>
      <c r="C242" s="25" t="s">
        <v>34</v>
      </c>
      <c r="D242" s="21"/>
      <c r="E242" s="1">
        <f t="shared" si="180"/>
        <v>0</v>
      </c>
      <c r="F242" s="20"/>
      <c r="G242" s="19"/>
      <c r="H242" s="1">
        <f t="shared" si="181"/>
        <v>0</v>
      </c>
      <c r="I242" s="20"/>
      <c r="J242" s="9"/>
      <c r="K242" s="1">
        <f t="shared" si="182"/>
        <v>0</v>
      </c>
      <c r="L242" s="20"/>
      <c r="M242" s="9"/>
      <c r="N242" s="1">
        <f t="shared" si="183"/>
        <v>0</v>
      </c>
      <c r="O242" s="20"/>
      <c r="P242" s="9"/>
      <c r="Q242" s="1">
        <f t="shared" si="184"/>
        <v>0</v>
      </c>
      <c r="R242" s="20"/>
      <c r="S242" s="9"/>
      <c r="T242" s="1">
        <f t="shared" si="185"/>
        <v>0</v>
      </c>
      <c r="U242" s="20"/>
      <c r="V242" s="9"/>
      <c r="W242" s="1">
        <f t="shared" si="186"/>
        <v>0</v>
      </c>
      <c r="X242" s="20"/>
      <c r="Y242" s="9"/>
      <c r="Z242" s="1">
        <f t="shared" si="187"/>
        <v>0</v>
      </c>
      <c r="AA242" s="20"/>
      <c r="AB242" s="9"/>
      <c r="AC242" s="1">
        <f t="shared" si="188"/>
        <v>0</v>
      </c>
      <c r="AD242" s="20"/>
      <c r="AE242" s="9"/>
      <c r="AF242" s="1">
        <f t="shared" si="189"/>
        <v>0</v>
      </c>
      <c r="AG242" s="20"/>
      <c r="AH242" s="9"/>
      <c r="AI242" s="1">
        <f t="shared" si="190"/>
        <v>0</v>
      </c>
      <c r="AJ242" s="20"/>
      <c r="AK242" s="9"/>
      <c r="AL242" s="1">
        <f t="shared" si="191"/>
        <v>0</v>
      </c>
      <c r="AM242" s="20"/>
      <c r="AN242" s="9"/>
      <c r="AO242" s="1">
        <f t="shared" si="192"/>
        <v>0</v>
      </c>
      <c r="AP242" s="20"/>
      <c r="AQ242" s="9"/>
      <c r="AR242" s="1">
        <f t="shared" si="193"/>
        <v>0</v>
      </c>
      <c r="AT242" s="9"/>
      <c r="AU242" s="1">
        <f t="shared" si="194"/>
        <v>0</v>
      </c>
      <c r="AV242" s="20"/>
      <c r="AW242" s="9"/>
      <c r="AX242" s="1">
        <f t="shared" si="195"/>
        <v>0</v>
      </c>
      <c r="AY242" s="20"/>
      <c r="AZ242" s="10">
        <f t="shared" si="196"/>
        <v>0</v>
      </c>
      <c r="BA242" s="10">
        <f t="shared" si="197"/>
        <v>0</v>
      </c>
    </row>
    <row r="243" spans="1:53" x14ac:dyDescent="0.25">
      <c r="A243" s="1"/>
      <c r="B243" s="3" t="s">
        <v>31</v>
      </c>
      <c r="C243" s="25" t="s">
        <v>32</v>
      </c>
      <c r="D243" s="21"/>
      <c r="E243" s="1">
        <f t="shared" si="180"/>
        <v>0</v>
      </c>
      <c r="F243" s="20"/>
      <c r="G243" s="19"/>
      <c r="H243" s="1">
        <f t="shared" si="181"/>
        <v>0</v>
      </c>
      <c r="I243" s="20"/>
      <c r="J243" s="9"/>
      <c r="K243" s="1">
        <f t="shared" si="182"/>
        <v>0</v>
      </c>
      <c r="L243" s="20"/>
      <c r="M243" s="9"/>
      <c r="N243" s="1">
        <f t="shared" si="183"/>
        <v>0</v>
      </c>
      <c r="O243" s="20"/>
      <c r="P243" s="9"/>
      <c r="Q243" s="1">
        <f t="shared" si="184"/>
        <v>0</v>
      </c>
      <c r="R243" s="20"/>
      <c r="S243" s="9"/>
      <c r="T243" s="1">
        <f t="shared" si="185"/>
        <v>0</v>
      </c>
      <c r="U243" s="20"/>
      <c r="V243" s="9"/>
      <c r="W243" s="1">
        <f t="shared" si="186"/>
        <v>0</v>
      </c>
      <c r="X243" s="20"/>
      <c r="Y243" s="9"/>
      <c r="Z243" s="1">
        <f t="shared" si="187"/>
        <v>0</v>
      </c>
      <c r="AA243" s="20"/>
      <c r="AB243" s="9"/>
      <c r="AC243" s="1">
        <f t="shared" si="188"/>
        <v>0</v>
      </c>
      <c r="AD243" s="20"/>
      <c r="AE243" s="9"/>
      <c r="AF243" s="1">
        <f t="shared" si="189"/>
        <v>0</v>
      </c>
      <c r="AG243" s="20"/>
      <c r="AH243" s="9"/>
      <c r="AI243" s="1">
        <f t="shared" si="190"/>
        <v>0</v>
      </c>
      <c r="AJ243" s="20"/>
      <c r="AK243" s="9"/>
      <c r="AL243" s="1">
        <f t="shared" si="191"/>
        <v>0</v>
      </c>
      <c r="AM243" s="20"/>
      <c r="AN243" s="9"/>
      <c r="AO243" s="1">
        <f t="shared" si="192"/>
        <v>0</v>
      </c>
      <c r="AP243" s="20"/>
      <c r="AQ243" s="9"/>
      <c r="AR243" s="1">
        <f t="shared" si="193"/>
        <v>0</v>
      </c>
      <c r="AT243" s="9"/>
      <c r="AU243" s="1">
        <f t="shared" si="194"/>
        <v>0</v>
      </c>
      <c r="AV243" s="20"/>
      <c r="AW243" s="9"/>
      <c r="AX243" s="1">
        <f t="shared" si="195"/>
        <v>0</v>
      </c>
      <c r="AY243" s="20"/>
      <c r="AZ243" s="10">
        <f t="shared" si="196"/>
        <v>0</v>
      </c>
      <c r="BA243" s="10">
        <f t="shared" si="197"/>
        <v>0</v>
      </c>
    </row>
    <row r="244" spans="1:53" x14ac:dyDescent="0.25">
      <c r="A244" s="1"/>
      <c r="B244" s="3" t="s">
        <v>7</v>
      </c>
      <c r="C244" s="23" t="s">
        <v>28</v>
      </c>
      <c r="D244" s="21"/>
      <c r="E244" s="1">
        <f t="shared" si="180"/>
        <v>0</v>
      </c>
      <c r="F244" s="20"/>
      <c r="G244" s="19"/>
      <c r="H244" s="1">
        <f t="shared" si="181"/>
        <v>0</v>
      </c>
      <c r="I244" s="20"/>
      <c r="J244" s="9"/>
      <c r="K244" s="1">
        <f t="shared" si="182"/>
        <v>0</v>
      </c>
      <c r="L244" s="20"/>
      <c r="M244" s="9"/>
      <c r="N244" s="1">
        <f t="shared" si="183"/>
        <v>0</v>
      </c>
      <c r="O244" s="20"/>
      <c r="P244" s="9"/>
      <c r="Q244" s="1">
        <f t="shared" si="184"/>
        <v>0</v>
      </c>
      <c r="R244" s="20"/>
      <c r="S244" s="9"/>
      <c r="T244" s="1">
        <f t="shared" si="185"/>
        <v>0</v>
      </c>
      <c r="U244" s="20"/>
      <c r="V244" s="9"/>
      <c r="W244" s="1">
        <f t="shared" si="186"/>
        <v>0</v>
      </c>
      <c r="X244" s="20"/>
      <c r="Y244" s="9"/>
      <c r="Z244" s="1">
        <f t="shared" si="187"/>
        <v>0</v>
      </c>
      <c r="AA244" s="20"/>
      <c r="AB244" s="9"/>
      <c r="AC244" s="1">
        <f t="shared" si="188"/>
        <v>0</v>
      </c>
      <c r="AD244" s="20"/>
      <c r="AE244" s="9"/>
      <c r="AF244" s="1">
        <f t="shared" si="189"/>
        <v>0</v>
      </c>
      <c r="AG244" s="20"/>
      <c r="AH244" s="9"/>
      <c r="AI244" s="1">
        <f t="shared" si="190"/>
        <v>0</v>
      </c>
      <c r="AJ244" s="20"/>
      <c r="AK244" s="9"/>
      <c r="AL244" s="1">
        <f t="shared" si="191"/>
        <v>0</v>
      </c>
      <c r="AM244" s="20"/>
      <c r="AN244" s="9"/>
      <c r="AO244" s="1">
        <f t="shared" si="192"/>
        <v>0</v>
      </c>
      <c r="AP244" s="20"/>
      <c r="AQ244" s="9"/>
      <c r="AR244" s="1">
        <f t="shared" si="193"/>
        <v>0</v>
      </c>
      <c r="AT244" s="9"/>
      <c r="AU244" s="1">
        <f t="shared" si="194"/>
        <v>0</v>
      </c>
      <c r="AV244" s="20"/>
      <c r="AW244" s="9"/>
      <c r="AX244" s="1">
        <f t="shared" si="195"/>
        <v>0</v>
      </c>
      <c r="AY244" s="20"/>
      <c r="AZ244" s="10">
        <f t="shared" si="196"/>
        <v>0</v>
      </c>
      <c r="BA244" s="10">
        <f t="shared" si="197"/>
        <v>0</v>
      </c>
    </row>
    <row r="245" spans="1:53" x14ac:dyDescent="0.25">
      <c r="A245" s="1"/>
      <c r="B245" s="3" t="s">
        <v>8</v>
      </c>
      <c r="C245" s="24" t="s">
        <v>12</v>
      </c>
      <c r="D245" s="21"/>
      <c r="E245" s="1">
        <f t="shared" si="180"/>
        <v>0</v>
      </c>
      <c r="F245" s="20"/>
      <c r="G245" s="19"/>
      <c r="H245" s="1">
        <f t="shared" si="181"/>
        <v>0</v>
      </c>
      <c r="I245" s="20"/>
      <c r="J245" s="9"/>
      <c r="K245" s="1">
        <f t="shared" si="182"/>
        <v>0</v>
      </c>
      <c r="L245" s="20"/>
      <c r="M245" s="9">
        <v>0</v>
      </c>
      <c r="N245" s="1">
        <f t="shared" si="183"/>
        <v>1</v>
      </c>
      <c r="O245" s="20"/>
      <c r="P245" s="9">
        <v>2</v>
      </c>
      <c r="Q245" s="1">
        <f t="shared" si="184"/>
        <v>1</v>
      </c>
      <c r="R245" s="20"/>
      <c r="S245" s="9">
        <v>53</v>
      </c>
      <c r="T245" s="1">
        <f t="shared" si="185"/>
        <v>1</v>
      </c>
      <c r="U245" s="20"/>
      <c r="V245" s="9">
        <v>10</v>
      </c>
      <c r="W245" s="1">
        <f t="shared" si="186"/>
        <v>1</v>
      </c>
      <c r="X245" s="20"/>
      <c r="Y245" s="9">
        <v>140</v>
      </c>
      <c r="Z245" s="1">
        <f t="shared" si="187"/>
        <v>1</v>
      </c>
      <c r="AA245" s="20"/>
      <c r="AB245" s="9"/>
      <c r="AC245" s="1">
        <f t="shared" si="188"/>
        <v>0</v>
      </c>
      <c r="AD245" s="20"/>
      <c r="AE245" s="9"/>
      <c r="AF245" s="1">
        <f t="shared" si="189"/>
        <v>0</v>
      </c>
      <c r="AG245" s="20"/>
      <c r="AH245" s="9"/>
      <c r="AI245" s="1">
        <f t="shared" si="190"/>
        <v>0</v>
      </c>
      <c r="AJ245" s="20"/>
      <c r="AK245" s="9"/>
      <c r="AL245" s="1">
        <f t="shared" si="191"/>
        <v>0</v>
      </c>
      <c r="AM245" s="20"/>
      <c r="AN245" s="9"/>
      <c r="AO245" s="1">
        <f t="shared" si="192"/>
        <v>0</v>
      </c>
      <c r="AP245" s="20"/>
      <c r="AQ245" s="9"/>
      <c r="AR245" s="1">
        <f t="shared" si="193"/>
        <v>0</v>
      </c>
      <c r="AT245" s="9"/>
      <c r="AU245" s="1">
        <f t="shared" si="194"/>
        <v>0</v>
      </c>
      <c r="AV245" s="20"/>
      <c r="AW245" s="9"/>
      <c r="AX245" s="1">
        <f t="shared" si="195"/>
        <v>0</v>
      </c>
      <c r="AY245" s="20"/>
      <c r="AZ245" s="10">
        <f t="shared" si="196"/>
        <v>205</v>
      </c>
      <c r="BA245" s="10">
        <f t="shared" si="197"/>
        <v>5</v>
      </c>
    </row>
    <row r="246" spans="1:53" x14ac:dyDescent="0.25">
      <c r="A246" s="16"/>
      <c r="B246" s="1" t="s">
        <v>5</v>
      </c>
      <c r="C246" s="24" t="s">
        <v>13</v>
      </c>
      <c r="D246" s="21"/>
      <c r="E246" s="1">
        <f t="shared" si="180"/>
        <v>0</v>
      </c>
      <c r="F246" s="20"/>
      <c r="G246" s="19"/>
      <c r="H246" s="1">
        <f t="shared" si="181"/>
        <v>0</v>
      </c>
      <c r="I246" s="20"/>
      <c r="J246" s="9">
        <v>0</v>
      </c>
      <c r="K246" s="1">
        <f t="shared" si="182"/>
        <v>1</v>
      </c>
      <c r="L246" s="20"/>
      <c r="M246" s="9">
        <v>0</v>
      </c>
      <c r="N246" s="1">
        <f t="shared" si="183"/>
        <v>1</v>
      </c>
      <c r="O246" s="20"/>
      <c r="P246" s="9">
        <v>9</v>
      </c>
      <c r="Q246" s="1">
        <f t="shared" si="184"/>
        <v>1</v>
      </c>
      <c r="R246" s="20"/>
      <c r="S246" s="9">
        <v>65</v>
      </c>
      <c r="T246" s="1">
        <f t="shared" si="185"/>
        <v>1</v>
      </c>
      <c r="U246" s="20"/>
      <c r="V246" s="9">
        <v>100</v>
      </c>
      <c r="W246" s="1">
        <f t="shared" si="186"/>
        <v>1</v>
      </c>
      <c r="X246" s="20"/>
      <c r="Y246" s="9">
        <v>75</v>
      </c>
      <c r="Z246" s="1">
        <f t="shared" si="187"/>
        <v>1</v>
      </c>
      <c r="AA246" s="20"/>
      <c r="AB246" s="9">
        <v>136</v>
      </c>
      <c r="AC246" s="1">
        <f t="shared" si="188"/>
        <v>1</v>
      </c>
      <c r="AD246" s="20"/>
      <c r="AE246" s="9"/>
      <c r="AF246" s="1">
        <f t="shared" si="189"/>
        <v>0</v>
      </c>
      <c r="AG246" s="20"/>
      <c r="AH246" s="9"/>
      <c r="AI246" s="1">
        <f t="shared" si="190"/>
        <v>0</v>
      </c>
      <c r="AJ246" s="20"/>
      <c r="AK246" s="9"/>
      <c r="AL246" s="1">
        <f t="shared" si="191"/>
        <v>0</v>
      </c>
      <c r="AM246" s="20"/>
      <c r="AN246" s="9"/>
      <c r="AO246" s="1">
        <f t="shared" si="192"/>
        <v>0</v>
      </c>
      <c r="AP246" s="20"/>
      <c r="AQ246" s="9"/>
      <c r="AR246" s="1">
        <f t="shared" si="193"/>
        <v>0</v>
      </c>
      <c r="AT246" s="9"/>
      <c r="AU246" s="1">
        <f t="shared" si="194"/>
        <v>0</v>
      </c>
      <c r="AV246" s="20"/>
      <c r="AW246" s="9"/>
      <c r="AX246" s="1">
        <f t="shared" si="195"/>
        <v>0</v>
      </c>
      <c r="AY246" s="20"/>
      <c r="AZ246" s="10">
        <f t="shared" si="196"/>
        <v>385</v>
      </c>
      <c r="BA246" s="10">
        <f t="shared" si="197"/>
        <v>7</v>
      </c>
    </row>
    <row r="247" spans="1:53" x14ac:dyDescent="0.25">
      <c r="A247" s="17"/>
      <c r="B247" s="1" t="s">
        <v>25</v>
      </c>
      <c r="C247" s="23" t="s">
        <v>24</v>
      </c>
      <c r="D247" s="21"/>
      <c r="E247" s="1">
        <f t="shared" si="180"/>
        <v>0</v>
      </c>
      <c r="F247" s="20"/>
      <c r="G247" s="19"/>
      <c r="H247" s="1">
        <f t="shared" si="181"/>
        <v>0</v>
      </c>
      <c r="I247" s="20"/>
      <c r="J247" s="9"/>
      <c r="K247" s="1">
        <f t="shared" si="182"/>
        <v>0</v>
      </c>
      <c r="L247" s="20"/>
      <c r="M247" s="9"/>
      <c r="N247" s="1">
        <f t="shared" si="183"/>
        <v>0</v>
      </c>
      <c r="O247" s="20"/>
      <c r="P247" s="9"/>
      <c r="Q247" s="1">
        <f t="shared" si="184"/>
        <v>0</v>
      </c>
      <c r="R247" s="20"/>
      <c r="S247" s="9"/>
      <c r="T247" s="1">
        <f t="shared" si="185"/>
        <v>0</v>
      </c>
      <c r="U247" s="20"/>
      <c r="V247" s="9"/>
      <c r="W247" s="1">
        <f t="shared" si="186"/>
        <v>0</v>
      </c>
      <c r="X247" s="20"/>
      <c r="Y247" s="9"/>
      <c r="Z247" s="1">
        <f t="shared" si="187"/>
        <v>0</v>
      </c>
      <c r="AA247" s="20"/>
      <c r="AB247" s="9"/>
      <c r="AC247" s="1">
        <f t="shared" si="188"/>
        <v>0</v>
      </c>
      <c r="AD247" s="20"/>
      <c r="AE247" s="9"/>
      <c r="AF247" s="1">
        <f t="shared" si="189"/>
        <v>0</v>
      </c>
      <c r="AG247" s="20"/>
      <c r="AH247" s="9"/>
      <c r="AI247" s="1">
        <f t="shared" si="190"/>
        <v>0</v>
      </c>
      <c r="AJ247" s="20"/>
      <c r="AK247" s="9"/>
      <c r="AL247" s="1">
        <f t="shared" si="191"/>
        <v>0</v>
      </c>
      <c r="AM247" s="20"/>
      <c r="AN247" s="9"/>
      <c r="AO247" s="1">
        <f t="shared" si="192"/>
        <v>0</v>
      </c>
      <c r="AP247" s="20"/>
      <c r="AQ247" s="9"/>
      <c r="AR247" s="1">
        <f t="shared" si="193"/>
        <v>0</v>
      </c>
      <c r="AT247" s="9"/>
      <c r="AU247" s="1">
        <f t="shared" si="194"/>
        <v>0</v>
      </c>
      <c r="AV247" s="20"/>
      <c r="AW247" s="9"/>
      <c r="AX247" s="1">
        <f t="shared" si="195"/>
        <v>0</v>
      </c>
      <c r="AY247" s="20"/>
      <c r="AZ247" s="10">
        <f t="shared" si="196"/>
        <v>0</v>
      </c>
      <c r="BA247" s="10">
        <f t="shared" si="197"/>
        <v>0</v>
      </c>
    </row>
    <row r="248" spans="1:53" x14ac:dyDescent="0.25">
      <c r="A248" s="1"/>
      <c r="B248" s="1" t="s">
        <v>30</v>
      </c>
      <c r="C248" s="24" t="s">
        <v>23</v>
      </c>
      <c r="D248" s="21"/>
      <c r="E248" s="1">
        <f t="shared" si="180"/>
        <v>0</v>
      </c>
      <c r="F248" s="20"/>
      <c r="G248" s="19"/>
      <c r="H248" s="1">
        <f t="shared" si="181"/>
        <v>0</v>
      </c>
      <c r="I248" s="20"/>
      <c r="J248" s="9"/>
      <c r="K248" s="1">
        <f t="shared" si="182"/>
        <v>0</v>
      </c>
      <c r="L248" s="20"/>
      <c r="M248" s="9"/>
      <c r="N248" s="1">
        <f t="shared" si="183"/>
        <v>0</v>
      </c>
      <c r="O248" s="20"/>
      <c r="P248" s="9"/>
      <c r="Q248" s="1">
        <f t="shared" si="184"/>
        <v>0</v>
      </c>
      <c r="R248" s="20"/>
      <c r="S248" s="9"/>
      <c r="T248" s="1">
        <f t="shared" si="185"/>
        <v>0</v>
      </c>
      <c r="U248" s="20"/>
      <c r="V248" s="9"/>
      <c r="W248" s="1">
        <f t="shared" si="186"/>
        <v>0</v>
      </c>
      <c r="X248" s="20"/>
      <c r="Y248" s="9"/>
      <c r="Z248" s="1">
        <f t="shared" si="187"/>
        <v>0</v>
      </c>
      <c r="AA248" s="20"/>
      <c r="AB248" s="9"/>
      <c r="AC248" s="1">
        <f t="shared" si="188"/>
        <v>0</v>
      </c>
      <c r="AD248" s="20"/>
      <c r="AE248" s="9"/>
      <c r="AF248" s="1">
        <f t="shared" si="189"/>
        <v>0</v>
      </c>
      <c r="AG248" s="20"/>
      <c r="AH248" s="9"/>
      <c r="AI248" s="1">
        <f t="shared" si="190"/>
        <v>0</v>
      </c>
      <c r="AJ248" s="20"/>
      <c r="AK248" s="9"/>
      <c r="AL248" s="1">
        <f t="shared" si="191"/>
        <v>0</v>
      </c>
      <c r="AM248" s="20"/>
      <c r="AN248" s="9"/>
      <c r="AO248" s="1">
        <f t="shared" si="192"/>
        <v>0</v>
      </c>
      <c r="AP248" s="20"/>
      <c r="AQ248" s="9"/>
      <c r="AR248" s="1">
        <f t="shared" si="193"/>
        <v>0</v>
      </c>
      <c r="AT248" s="9"/>
      <c r="AU248" s="1">
        <f t="shared" si="194"/>
        <v>0</v>
      </c>
      <c r="AV248" s="20"/>
      <c r="AW248" s="9"/>
      <c r="AX248" s="1">
        <f t="shared" si="195"/>
        <v>0</v>
      </c>
      <c r="AY248" s="20"/>
      <c r="AZ248" s="10">
        <f t="shared" si="196"/>
        <v>0</v>
      </c>
      <c r="BA248" s="10">
        <f t="shared" si="197"/>
        <v>0</v>
      </c>
    </row>
    <row r="249" spans="1:53" x14ac:dyDescent="0.25">
      <c r="A249" s="1"/>
      <c r="B249" s="1" t="s">
        <v>35</v>
      </c>
      <c r="C249" s="27" t="s">
        <v>37</v>
      </c>
      <c r="D249" s="28"/>
      <c r="E249" s="1">
        <f t="shared" si="180"/>
        <v>0</v>
      </c>
      <c r="F249" s="20"/>
      <c r="G249" s="19"/>
      <c r="H249" s="1">
        <f t="shared" si="181"/>
        <v>0</v>
      </c>
      <c r="I249" s="20"/>
      <c r="J249" s="9"/>
      <c r="K249" s="1">
        <f t="shared" si="182"/>
        <v>0</v>
      </c>
      <c r="L249" s="20"/>
      <c r="M249" s="9"/>
      <c r="N249" s="1">
        <f t="shared" si="183"/>
        <v>0</v>
      </c>
      <c r="O249" s="20"/>
      <c r="P249" s="9"/>
      <c r="Q249" s="1">
        <f t="shared" si="184"/>
        <v>0</v>
      </c>
      <c r="R249" s="20"/>
      <c r="S249" s="9"/>
      <c r="T249" s="1">
        <f t="shared" si="185"/>
        <v>0</v>
      </c>
      <c r="U249" s="20"/>
      <c r="V249" s="9"/>
      <c r="W249" s="1">
        <f t="shared" si="186"/>
        <v>0</v>
      </c>
      <c r="X249" s="20"/>
      <c r="Y249" s="9"/>
      <c r="Z249" s="1">
        <f t="shared" si="187"/>
        <v>0</v>
      </c>
      <c r="AA249" s="20"/>
      <c r="AB249" s="9"/>
      <c r="AC249" s="1">
        <f t="shared" si="188"/>
        <v>0</v>
      </c>
      <c r="AD249" s="20"/>
      <c r="AE249" s="9"/>
      <c r="AF249" s="1">
        <f t="shared" si="189"/>
        <v>0</v>
      </c>
      <c r="AG249" s="20"/>
      <c r="AH249" s="9"/>
      <c r="AI249" s="1">
        <f t="shared" si="190"/>
        <v>0</v>
      </c>
      <c r="AJ249" s="20"/>
      <c r="AK249" s="9"/>
      <c r="AL249" s="1">
        <f t="shared" si="191"/>
        <v>0</v>
      </c>
      <c r="AM249" s="20"/>
      <c r="AN249" s="9"/>
      <c r="AO249" s="1">
        <f t="shared" si="192"/>
        <v>0</v>
      </c>
      <c r="AP249" s="20"/>
      <c r="AQ249" s="9"/>
      <c r="AR249" s="1">
        <f t="shared" si="193"/>
        <v>0</v>
      </c>
      <c r="AT249" s="9"/>
      <c r="AU249" s="1">
        <f t="shared" si="194"/>
        <v>0</v>
      </c>
      <c r="AV249" s="20"/>
      <c r="AW249" s="9"/>
      <c r="AX249" s="1">
        <f t="shared" si="195"/>
        <v>0</v>
      </c>
      <c r="AY249" s="20"/>
      <c r="AZ249" s="10">
        <f t="shared" si="196"/>
        <v>0</v>
      </c>
      <c r="BA249" s="10">
        <f t="shared" si="197"/>
        <v>0</v>
      </c>
    </row>
    <row r="250" spans="1:53" x14ac:dyDescent="0.25">
      <c r="A250" s="1"/>
      <c r="B250" s="1" t="s">
        <v>36</v>
      </c>
      <c r="C250" s="23" t="s">
        <v>36</v>
      </c>
      <c r="D250" s="21"/>
      <c r="E250" s="1">
        <f t="shared" si="180"/>
        <v>0</v>
      </c>
      <c r="F250" s="20"/>
      <c r="G250" s="19"/>
      <c r="H250" s="1">
        <f t="shared" si="181"/>
        <v>0</v>
      </c>
      <c r="I250" s="20"/>
      <c r="J250" s="9"/>
      <c r="K250" s="1">
        <f t="shared" si="182"/>
        <v>0</v>
      </c>
      <c r="L250" s="20"/>
      <c r="M250" s="9"/>
      <c r="N250" s="1">
        <f t="shared" si="183"/>
        <v>0</v>
      </c>
      <c r="O250" s="20"/>
      <c r="P250" s="9">
        <v>6</v>
      </c>
      <c r="Q250" s="1">
        <f t="shared" si="184"/>
        <v>1</v>
      </c>
      <c r="R250" s="20"/>
      <c r="S250" s="9"/>
      <c r="T250" s="1">
        <f t="shared" si="185"/>
        <v>0</v>
      </c>
      <c r="U250" s="20"/>
      <c r="V250" s="9"/>
      <c r="W250" s="1">
        <f t="shared" si="186"/>
        <v>0</v>
      </c>
      <c r="X250" s="20"/>
      <c r="Y250" s="9"/>
      <c r="Z250" s="1">
        <f t="shared" si="187"/>
        <v>0</v>
      </c>
      <c r="AA250" s="20"/>
      <c r="AB250" s="9"/>
      <c r="AC250" s="1">
        <f t="shared" si="188"/>
        <v>0</v>
      </c>
      <c r="AD250" s="20"/>
      <c r="AE250" s="9"/>
      <c r="AF250" s="1">
        <f t="shared" si="189"/>
        <v>0</v>
      </c>
      <c r="AG250" s="20"/>
      <c r="AH250" s="9"/>
      <c r="AI250" s="1">
        <f t="shared" si="190"/>
        <v>0</v>
      </c>
      <c r="AJ250" s="20"/>
      <c r="AK250" s="9"/>
      <c r="AL250" s="1">
        <f t="shared" si="191"/>
        <v>0</v>
      </c>
      <c r="AM250" s="20"/>
      <c r="AN250" s="9"/>
      <c r="AO250" s="1">
        <f t="shared" si="192"/>
        <v>0</v>
      </c>
      <c r="AP250" s="20"/>
      <c r="AQ250" s="9"/>
      <c r="AR250" s="1">
        <f t="shared" si="193"/>
        <v>0</v>
      </c>
      <c r="AT250" s="9"/>
      <c r="AU250" s="1">
        <f t="shared" si="194"/>
        <v>0</v>
      </c>
      <c r="AV250" s="20"/>
      <c r="AW250" s="9"/>
      <c r="AX250" s="1">
        <f t="shared" si="195"/>
        <v>0</v>
      </c>
      <c r="AY250" s="20"/>
      <c r="AZ250" s="10">
        <f t="shared" si="196"/>
        <v>6</v>
      </c>
      <c r="BA250" s="10">
        <f t="shared" si="197"/>
        <v>1</v>
      </c>
    </row>
    <row r="251" spans="1:53" ht="15.75" thickBot="1" x14ac:dyDescent="0.3">
      <c r="A251" s="1"/>
      <c r="B251" s="1"/>
      <c r="C251" s="23"/>
      <c r="D251" s="21"/>
      <c r="E251" s="1">
        <f t="shared" si="180"/>
        <v>0</v>
      </c>
      <c r="F251" s="20"/>
      <c r="G251" s="19"/>
      <c r="H251" s="1">
        <f t="shared" si="181"/>
        <v>0</v>
      </c>
      <c r="I251" s="20"/>
      <c r="J251" s="9"/>
      <c r="K251" s="1">
        <f t="shared" si="182"/>
        <v>0</v>
      </c>
      <c r="L251" s="20"/>
      <c r="M251" s="9"/>
      <c r="N251" s="1">
        <f t="shared" si="183"/>
        <v>0</v>
      </c>
      <c r="O251" s="20"/>
      <c r="P251" s="9"/>
      <c r="Q251" s="1">
        <f t="shared" si="184"/>
        <v>0</v>
      </c>
      <c r="R251" s="20"/>
      <c r="S251" s="9"/>
      <c r="T251" s="1">
        <f t="shared" si="185"/>
        <v>0</v>
      </c>
      <c r="U251" s="20"/>
      <c r="V251" s="9"/>
      <c r="W251" s="1">
        <f t="shared" si="186"/>
        <v>0</v>
      </c>
      <c r="X251" s="20"/>
      <c r="Y251" s="9"/>
      <c r="Z251" s="1">
        <f t="shared" si="187"/>
        <v>0</v>
      </c>
      <c r="AA251" s="20"/>
      <c r="AB251" s="9"/>
      <c r="AC251" s="1">
        <f t="shared" si="188"/>
        <v>0</v>
      </c>
      <c r="AD251" s="20"/>
      <c r="AE251" s="9"/>
      <c r="AF251" s="1">
        <f t="shared" si="189"/>
        <v>0</v>
      </c>
      <c r="AG251" s="20"/>
      <c r="AH251" s="9"/>
      <c r="AI251" s="1">
        <f t="shared" si="190"/>
        <v>0</v>
      </c>
      <c r="AJ251" s="20"/>
      <c r="AK251" s="9"/>
      <c r="AL251" s="1">
        <f t="shared" si="191"/>
        <v>0</v>
      </c>
      <c r="AM251" s="20"/>
      <c r="AN251" s="9"/>
      <c r="AO251" s="1">
        <f t="shared" si="192"/>
        <v>0</v>
      </c>
      <c r="AP251" s="20"/>
      <c r="AQ251" s="9"/>
      <c r="AR251" s="1">
        <f t="shared" si="193"/>
        <v>0</v>
      </c>
      <c r="AT251" s="9"/>
      <c r="AU251" s="1">
        <f t="shared" si="194"/>
        <v>0</v>
      </c>
      <c r="AV251" s="20"/>
      <c r="AW251" s="9"/>
      <c r="AX251" s="1">
        <f t="shared" si="195"/>
        <v>0</v>
      </c>
      <c r="AY251" s="20"/>
      <c r="AZ251" s="10">
        <f t="shared" si="196"/>
        <v>0</v>
      </c>
      <c r="BA251" s="10">
        <f t="shared" si="197"/>
        <v>0</v>
      </c>
    </row>
    <row r="252" spans="1:53" ht="16.5" thickTop="1" thickBot="1" x14ac:dyDescent="0.3">
      <c r="A252" s="1"/>
      <c r="B252" s="1"/>
      <c r="C252" s="2"/>
      <c r="D252" s="1">
        <f>SUM(D235:D251)</f>
        <v>0</v>
      </c>
      <c r="E252" s="11">
        <f>SUM(E235:E251)</f>
        <v>0</v>
      </c>
      <c r="G252" s="1">
        <f>SUM(G235:G251)</f>
        <v>0</v>
      </c>
      <c r="H252" s="11">
        <f>SUM(H235:H251)</f>
        <v>0</v>
      </c>
      <c r="J252" s="1">
        <f>SUM(J235:J251)</f>
        <v>0</v>
      </c>
      <c r="K252" s="11">
        <f>SUM(K235:K251)</f>
        <v>2</v>
      </c>
      <c r="M252" s="1">
        <f>SUM(M235:M251)</f>
        <v>0</v>
      </c>
      <c r="N252" s="11">
        <f>SUM(N235:N251)</f>
        <v>3</v>
      </c>
      <c r="P252" s="1">
        <f>SUM(P235:P251)</f>
        <v>23</v>
      </c>
      <c r="Q252" s="11">
        <f>SUM(Q235:Q251)</f>
        <v>6</v>
      </c>
      <c r="S252" s="1">
        <f>SUM(S235:S251)</f>
        <v>248</v>
      </c>
      <c r="T252" s="11">
        <f>SUM(T235:T251)</f>
        <v>5</v>
      </c>
      <c r="V252" s="1">
        <f>SUM(V235:V251)</f>
        <v>152</v>
      </c>
      <c r="W252" s="11">
        <f>SUM(W235:W251)</f>
        <v>6</v>
      </c>
      <c r="Y252" s="1">
        <f>SUM(Y235:Y251)</f>
        <v>435</v>
      </c>
      <c r="Z252" s="11">
        <f>SUM(Z235:Z251)</f>
        <v>5</v>
      </c>
      <c r="AB252" s="1">
        <f>SUM(AB235:AB251)</f>
        <v>683</v>
      </c>
      <c r="AC252" s="11">
        <f>SUM(AC235:AC251)</f>
        <v>4</v>
      </c>
      <c r="AE252" s="1">
        <f>SUM(AE235:AE251)</f>
        <v>0</v>
      </c>
      <c r="AF252" s="11">
        <f>SUM(AF235:AF251)</f>
        <v>0</v>
      </c>
      <c r="AH252" s="1">
        <f>SUM(AH235:AH251)</f>
        <v>0</v>
      </c>
      <c r="AI252" s="11">
        <f>SUM(AI235:AI251)</f>
        <v>0</v>
      </c>
      <c r="AK252" s="1">
        <f>SUM(AK235:AK251)</f>
        <v>0</v>
      </c>
      <c r="AL252" s="11">
        <f>SUM(AL235:AL251)</f>
        <v>0</v>
      </c>
      <c r="AN252" s="1">
        <f>SUM(AN235:AN251)</f>
        <v>0</v>
      </c>
      <c r="AO252" s="11">
        <f>SUM(AO235:AO251)</f>
        <v>0</v>
      </c>
      <c r="AQ252" s="1">
        <f>SUM(AQ235:AQ251)</f>
        <v>0</v>
      </c>
      <c r="AR252" s="11">
        <f>SUM(AR235:AR251)</f>
        <v>0</v>
      </c>
      <c r="AT252" s="1">
        <f>SUM(AT235:AT251)</f>
        <v>0</v>
      </c>
      <c r="AU252" s="11">
        <f>SUM(AU235:AU251)</f>
        <v>0</v>
      </c>
      <c r="AW252" s="1">
        <f>SUM(AW235:AW251)</f>
        <v>0</v>
      </c>
      <c r="AX252" s="11">
        <f>SUM(AX235:AX251)</f>
        <v>0</v>
      </c>
      <c r="AZ252" s="12">
        <f>SUM(AZ235:AZ251)</f>
        <v>1541</v>
      </c>
      <c r="BA252" s="14">
        <f>AVERAGE(BA235:BA251)</f>
        <v>1.8235294117647058</v>
      </c>
    </row>
    <row r="253" spans="1:53" ht="15.75" thickTop="1" x14ac:dyDescent="0.25"/>
    <row r="254" spans="1:53" ht="22.5" x14ac:dyDescent="0.3">
      <c r="A254" s="1"/>
      <c r="B254" s="4" t="s">
        <v>1</v>
      </c>
      <c r="C254" s="2"/>
      <c r="D254" s="3"/>
      <c r="E254" s="3"/>
      <c r="G254" s="1"/>
      <c r="H254" s="1"/>
      <c r="J254" s="1"/>
      <c r="K254" s="1"/>
      <c r="M254" s="1"/>
      <c r="N254" s="1"/>
      <c r="P254" s="1"/>
      <c r="Q254" s="1"/>
      <c r="S254" s="1"/>
      <c r="T254" s="1"/>
      <c r="V254" s="1"/>
      <c r="W254" s="1"/>
      <c r="Y254" s="1"/>
      <c r="Z254" s="1"/>
      <c r="AB254" s="1"/>
      <c r="AC254" s="1"/>
      <c r="AE254" s="1"/>
      <c r="AF254" s="1"/>
      <c r="AH254" s="1"/>
      <c r="AI254" s="1"/>
      <c r="AK254" s="1"/>
      <c r="AL254" s="1"/>
      <c r="AN254" s="1"/>
      <c r="AO254" s="1"/>
      <c r="AQ254" s="1"/>
      <c r="AR254" s="1"/>
      <c r="AT254" s="1"/>
      <c r="AU254" s="1"/>
      <c r="AW254" s="1"/>
      <c r="AX254" s="1"/>
      <c r="AY254" s="1"/>
      <c r="AZ254" s="1"/>
    </row>
    <row r="255" spans="1:53" x14ac:dyDescent="0.25">
      <c r="A255" s="1"/>
      <c r="B255" s="1"/>
      <c r="C255" s="2"/>
      <c r="D255" s="26" t="s">
        <v>38</v>
      </c>
      <c r="E255" s="15"/>
      <c r="G255" s="136" t="s">
        <v>39</v>
      </c>
      <c r="H255" s="136"/>
      <c r="J255" s="136" t="s">
        <v>41</v>
      </c>
      <c r="K255" s="136"/>
      <c r="M255" s="136" t="s">
        <v>40</v>
      </c>
      <c r="N255" s="136"/>
      <c r="P255" s="136" t="s">
        <v>42</v>
      </c>
      <c r="Q255" s="136"/>
      <c r="S255" s="136" t="s">
        <v>43</v>
      </c>
      <c r="T255" s="136"/>
      <c r="V255" s="136" t="s">
        <v>44</v>
      </c>
      <c r="W255" s="136"/>
      <c r="Y255" s="136" t="s">
        <v>45</v>
      </c>
      <c r="Z255" s="136"/>
      <c r="AB255" s="136" t="s">
        <v>46</v>
      </c>
      <c r="AC255" s="136"/>
      <c r="AE255" s="136" t="s">
        <v>47</v>
      </c>
      <c r="AF255" s="136"/>
      <c r="AH255" s="136" t="s">
        <v>48</v>
      </c>
      <c r="AI255" s="136"/>
      <c r="AK255" s="136" t="s">
        <v>46</v>
      </c>
      <c r="AL255" s="136"/>
      <c r="AN255" s="136" t="s">
        <v>47</v>
      </c>
      <c r="AO255" s="136"/>
      <c r="AQ255" s="136" t="s">
        <v>48</v>
      </c>
      <c r="AR255" s="136"/>
      <c r="AT255" s="26" t="s">
        <v>49</v>
      </c>
      <c r="AU255" s="26"/>
      <c r="AW255" s="26" t="s">
        <v>50</v>
      </c>
      <c r="AX255" s="26"/>
      <c r="AY255" s="1"/>
      <c r="AZ255" s="1"/>
    </row>
    <row r="256" spans="1:53" ht="18" thickBot="1" x14ac:dyDescent="0.35">
      <c r="A256" s="1"/>
      <c r="B256" s="5" t="s">
        <v>2</v>
      </c>
      <c r="C256" s="6" t="s">
        <v>3</v>
      </c>
      <c r="D256" s="7" t="s">
        <v>9</v>
      </c>
      <c r="E256" s="7" t="s">
        <v>4</v>
      </c>
      <c r="G256" s="7" t="s">
        <v>9</v>
      </c>
      <c r="H256" s="8" t="s">
        <v>4</v>
      </c>
      <c r="J256" s="7" t="s">
        <v>9</v>
      </c>
      <c r="K256" s="8" t="s">
        <v>4</v>
      </c>
      <c r="M256" s="7" t="s">
        <v>9</v>
      </c>
      <c r="N256" s="8" t="s">
        <v>4</v>
      </c>
      <c r="P256" s="7" t="s">
        <v>9</v>
      </c>
      <c r="Q256" s="8" t="s">
        <v>4</v>
      </c>
      <c r="S256" s="7" t="s">
        <v>9</v>
      </c>
      <c r="T256" s="8" t="s">
        <v>4</v>
      </c>
      <c r="V256" s="7" t="s">
        <v>9</v>
      </c>
      <c r="W256" s="8" t="s">
        <v>4</v>
      </c>
      <c r="Y256" s="7" t="s">
        <v>9</v>
      </c>
      <c r="Z256" s="8" t="s">
        <v>4</v>
      </c>
      <c r="AB256" s="7" t="s">
        <v>9</v>
      </c>
      <c r="AC256" s="8" t="s">
        <v>4</v>
      </c>
      <c r="AE256" s="7" t="s">
        <v>9</v>
      </c>
      <c r="AF256" s="8" t="s">
        <v>4</v>
      </c>
      <c r="AH256" s="7" t="s">
        <v>9</v>
      </c>
      <c r="AI256" s="8" t="s">
        <v>4</v>
      </c>
      <c r="AK256" s="7" t="s">
        <v>9</v>
      </c>
      <c r="AL256" s="8" t="s">
        <v>4</v>
      </c>
      <c r="AN256" s="7" t="s">
        <v>9</v>
      </c>
      <c r="AO256" s="8" t="s">
        <v>4</v>
      </c>
      <c r="AQ256" s="7" t="s">
        <v>9</v>
      </c>
      <c r="AR256" s="8" t="s">
        <v>4</v>
      </c>
      <c r="AT256" s="7" t="s">
        <v>9</v>
      </c>
      <c r="AU256" s="8" t="s">
        <v>4</v>
      </c>
      <c r="AW256" s="7" t="s">
        <v>9</v>
      </c>
      <c r="AX256" s="8" t="s">
        <v>4</v>
      </c>
      <c r="AZ256" s="8" t="s">
        <v>10</v>
      </c>
      <c r="BA256" s="5" t="s">
        <v>11</v>
      </c>
    </row>
    <row r="257" spans="1:53" ht="16.5" thickTop="1" thickBot="1" x14ac:dyDescent="0.3">
      <c r="A257" s="13" t="s">
        <v>62</v>
      </c>
      <c r="B257" s="1"/>
      <c r="C257" s="22"/>
      <c r="D257" s="3"/>
      <c r="E257" s="3"/>
      <c r="F257" s="20"/>
      <c r="G257" s="1"/>
      <c r="H257" s="1"/>
      <c r="I257" s="20"/>
      <c r="J257" s="1"/>
      <c r="K257" s="1"/>
      <c r="L257" s="20"/>
      <c r="M257" s="1"/>
      <c r="N257" s="1"/>
      <c r="O257" s="20"/>
      <c r="P257" s="1"/>
      <c r="Q257" s="1"/>
      <c r="R257" s="20"/>
      <c r="S257" s="1"/>
      <c r="T257" s="1"/>
      <c r="U257" s="20"/>
      <c r="V257" s="1"/>
      <c r="W257" s="1"/>
      <c r="X257" s="20"/>
      <c r="Y257" s="1"/>
      <c r="Z257" s="1"/>
      <c r="AA257" s="20"/>
      <c r="AB257" s="1"/>
      <c r="AC257" s="1"/>
      <c r="AD257" s="20"/>
      <c r="AE257" s="1"/>
      <c r="AF257" s="1"/>
      <c r="AG257" s="20"/>
      <c r="AH257" s="1"/>
      <c r="AI257" s="1"/>
      <c r="AJ257" s="20"/>
      <c r="AK257" s="1"/>
      <c r="AL257" s="1"/>
      <c r="AM257" s="20"/>
      <c r="AN257" s="1"/>
      <c r="AO257" s="1"/>
      <c r="AP257" s="20"/>
      <c r="AQ257" s="1"/>
      <c r="AR257" s="1"/>
      <c r="AT257" s="1"/>
      <c r="AU257" s="1"/>
      <c r="AV257" s="20"/>
      <c r="AW257" s="1"/>
      <c r="AX257" s="1"/>
      <c r="AY257" s="20"/>
      <c r="AZ257" s="1"/>
      <c r="BA257" s="1"/>
    </row>
    <row r="258" spans="1:53" x14ac:dyDescent="0.25">
      <c r="A258" s="1"/>
      <c r="B258" s="1" t="s">
        <v>26</v>
      </c>
      <c r="C258" s="23" t="s">
        <v>27</v>
      </c>
      <c r="D258" s="21"/>
      <c r="E258" s="1">
        <f t="shared" ref="E258:E274" si="198">COUNT(D258)</f>
        <v>0</v>
      </c>
      <c r="F258" s="20"/>
      <c r="G258" s="19"/>
      <c r="H258" s="1">
        <f t="shared" ref="H258:H274" si="199">COUNT(G258)</f>
        <v>0</v>
      </c>
      <c r="I258" s="20"/>
      <c r="J258" s="9">
        <v>1</v>
      </c>
      <c r="K258" s="1">
        <f t="shared" ref="K258:K274" si="200">COUNT(J258)</f>
        <v>1</v>
      </c>
      <c r="L258" s="20"/>
      <c r="M258" s="9"/>
      <c r="N258" s="1">
        <f t="shared" ref="N258:N274" si="201">COUNT(M258)</f>
        <v>0</v>
      </c>
      <c r="O258" s="20"/>
      <c r="P258" s="9">
        <v>1</v>
      </c>
      <c r="Q258" s="1">
        <f t="shared" ref="Q258:Q274" si="202">COUNT(P258)</f>
        <v>1</v>
      </c>
      <c r="R258" s="20"/>
      <c r="S258" s="9"/>
      <c r="T258" s="1">
        <f t="shared" ref="T258:T274" si="203">COUNT(S258)</f>
        <v>0</v>
      </c>
      <c r="U258" s="20"/>
      <c r="V258" s="9">
        <v>2</v>
      </c>
      <c r="W258" s="1">
        <f t="shared" ref="W258:W274" si="204">COUNT(V258)</f>
        <v>1</v>
      </c>
      <c r="X258" s="20"/>
      <c r="Y258" s="9"/>
      <c r="Z258" s="1">
        <f t="shared" ref="Z258:Z274" si="205">COUNT(Y258)</f>
        <v>0</v>
      </c>
      <c r="AA258" s="20"/>
      <c r="AB258" s="9"/>
      <c r="AC258" s="1">
        <f t="shared" ref="AC258:AC274" si="206">COUNT(AB258)</f>
        <v>0</v>
      </c>
      <c r="AD258" s="20"/>
      <c r="AE258" s="9"/>
      <c r="AF258" s="1">
        <f t="shared" ref="AF258:AF274" si="207">COUNT(AE258)</f>
        <v>0</v>
      </c>
      <c r="AG258" s="20"/>
      <c r="AH258" s="9"/>
      <c r="AI258" s="1">
        <f t="shared" ref="AI258:AI274" si="208">COUNT(AH258)</f>
        <v>0</v>
      </c>
      <c r="AJ258" s="20"/>
      <c r="AK258" s="9"/>
      <c r="AL258" s="1">
        <f t="shared" ref="AL258:AL274" si="209">COUNT(AK258)</f>
        <v>0</v>
      </c>
      <c r="AM258" s="20"/>
      <c r="AN258" s="9"/>
      <c r="AO258" s="1">
        <f t="shared" ref="AO258:AO274" si="210">COUNT(AN258)</f>
        <v>0</v>
      </c>
      <c r="AP258" s="20"/>
      <c r="AQ258" s="9"/>
      <c r="AR258" s="1">
        <f t="shared" ref="AR258:AR274" si="211">COUNT(AQ258)</f>
        <v>0</v>
      </c>
      <c r="AT258" s="9"/>
      <c r="AU258" s="1">
        <f t="shared" ref="AU258:AU274" si="212">COUNT(AT258)</f>
        <v>0</v>
      </c>
      <c r="AV258" s="20"/>
      <c r="AW258" s="9"/>
      <c r="AX258" s="1">
        <f t="shared" ref="AX258:AX274" si="213">COUNT(AW258)</f>
        <v>0</v>
      </c>
      <c r="AY258" s="20"/>
      <c r="AZ258" s="10">
        <f t="shared" ref="AZ258:AZ274" si="214">SUM(AW258,AT258,AH258,AE258,AB258,Y258,V258,S258,P258,M258,J258,G258,D258)</f>
        <v>4</v>
      </c>
      <c r="BA258" s="10">
        <f t="shared" ref="BA258:BA274" si="215">SUM(AX258,AU258,AI258,AF258,AC258,Z258,W258,T258,Q258,N258,K258,H258,E258)</f>
        <v>3</v>
      </c>
    </row>
    <row r="259" spans="1:53" x14ac:dyDescent="0.25">
      <c r="A259" s="1"/>
      <c r="B259" s="18" t="s">
        <v>15</v>
      </c>
      <c r="C259" s="24" t="s">
        <v>22</v>
      </c>
      <c r="D259" s="21"/>
      <c r="E259" s="1">
        <f t="shared" si="198"/>
        <v>0</v>
      </c>
      <c r="F259" s="20"/>
      <c r="G259" s="19"/>
      <c r="H259" s="1">
        <f t="shared" si="199"/>
        <v>0</v>
      </c>
      <c r="I259" s="20"/>
      <c r="J259" s="9"/>
      <c r="K259" s="1">
        <f t="shared" si="200"/>
        <v>0</v>
      </c>
      <c r="L259" s="20"/>
      <c r="M259" s="9"/>
      <c r="N259" s="1">
        <f t="shared" si="201"/>
        <v>0</v>
      </c>
      <c r="O259" s="20"/>
      <c r="P259" s="9"/>
      <c r="Q259" s="1">
        <f t="shared" si="202"/>
        <v>0</v>
      </c>
      <c r="R259" s="20"/>
      <c r="S259" s="9"/>
      <c r="T259" s="1">
        <f t="shared" si="203"/>
        <v>0</v>
      </c>
      <c r="U259" s="20"/>
      <c r="V259" s="9"/>
      <c r="W259" s="1">
        <f t="shared" si="204"/>
        <v>0</v>
      </c>
      <c r="X259" s="20"/>
      <c r="Y259" s="9"/>
      <c r="Z259" s="1">
        <f t="shared" si="205"/>
        <v>0</v>
      </c>
      <c r="AA259" s="20"/>
      <c r="AB259" s="9"/>
      <c r="AC259" s="1">
        <f t="shared" si="206"/>
        <v>0</v>
      </c>
      <c r="AD259" s="20"/>
      <c r="AE259" s="9"/>
      <c r="AF259" s="1">
        <f t="shared" si="207"/>
        <v>0</v>
      </c>
      <c r="AG259" s="20"/>
      <c r="AH259" s="9"/>
      <c r="AI259" s="1">
        <f t="shared" si="208"/>
        <v>0</v>
      </c>
      <c r="AJ259" s="20"/>
      <c r="AK259" s="9"/>
      <c r="AL259" s="1">
        <f t="shared" si="209"/>
        <v>0</v>
      </c>
      <c r="AM259" s="20"/>
      <c r="AN259" s="9"/>
      <c r="AO259" s="1">
        <f t="shared" si="210"/>
        <v>0</v>
      </c>
      <c r="AP259" s="20"/>
      <c r="AQ259" s="9"/>
      <c r="AR259" s="1">
        <f t="shared" si="211"/>
        <v>0</v>
      </c>
      <c r="AT259" s="9"/>
      <c r="AU259" s="1">
        <f t="shared" si="212"/>
        <v>0</v>
      </c>
      <c r="AV259" s="20"/>
      <c r="AW259" s="9"/>
      <c r="AX259" s="1">
        <f t="shared" si="213"/>
        <v>0</v>
      </c>
      <c r="AY259" s="20"/>
      <c r="AZ259" s="10">
        <f t="shared" si="214"/>
        <v>0</v>
      </c>
      <c r="BA259" s="10">
        <f t="shared" si="215"/>
        <v>0</v>
      </c>
    </row>
    <row r="260" spans="1:53" x14ac:dyDescent="0.25">
      <c r="A260" s="1"/>
      <c r="B260" s="3" t="s">
        <v>17</v>
      </c>
      <c r="C260" s="23" t="s">
        <v>18</v>
      </c>
      <c r="D260" s="21"/>
      <c r="E260" s="1">
        <f t="shared" si="198"/>
        <v>0</v>
      </c>
      <c r="F260" s="20"/>
      <c r="G260" s="19"/>
      <c r="H260" s="1">
        <f t="shared" si="199"/>
        <v>0</v>
      </c>
      <c r="I260" s="20"/>
      <c r="J260" s="9"/>
      <c r="K260" s="1">
        <f t="shared" si="200"/>
        <v>0</v>
      </c>
      <c r="L260" s="20"/>
      <c r="M260" s="9"/>
      <c r="N260" s="1">
        <f t="shared" si="201"/>
        <v>0</v>
      </c>
      <c r="O260" s="20"/>
      <c r="P260" s="9"/>
      <c r="Q260" s="1">
        <f t="shared" si="202"/>
        <v>0</v>
      </c>
      <c r="R260" s="20"/>
      <c r="S260" s="9"/>
      <c r="T260" s="1">
        <f t="shared" si="203"/>
        <v>0</v>
      </c>
      <c r="U260" s="20"/>
      <c r="V260" s="9"/>
      <c r="W260" s="1">
        <f t="shared" si="204"/>
        <v>0</v>
      </c>
      <c r="X260" s="20"/>
      <c r="Y260" s="9"/>
      <c r="Z260" s="1">
        <f t="shared" si="205"/>
        <v>0</v>
      </c>
      <c r="AA260" s="20"/>
      <c r="AB260" s="9"/>
      <c r="AC260" s="1">
        <f t="shared" si="206"/>
        <v>0</v>
      </c>
      <c r="AD260" s="20"/>
      <c r="AE260" s="9"/>
      <c r="AF260" s="1">
        <f t="shared" si="207"/>
        <v>0</v>
      </c>
      <c r="AG260" s="20"/>
      <c r="AH260" s="9"/>
      <c r="AI260" s="1">
        <f t="shared" si="208"/>
        <v>0</v>
      </c>
      <c r="AJ260" s="20"/>
      <c r="AK260" s="9"/>
      <c r="AL260" s="1">
        <f t="shared" si="209"/>
        <v>0</v>
      </c>
      <c r="AM260" s="20"/>
      <c r="AN260" s="9"/>
      <c r="AO260" s="1">
        <f t="shared" si="210"/>
        <v>0</v>
      </c>
      <c r="AP260" s="20"/>
      <c r="AQ260" s="9"/>
      <c r="AR260" s="1">
        <f t="shared" si="211"/>
        <v>0</v>
      </c>
      <c r="AT260" s="9"/>
      <c r="AU260" s="1">
        <f t="shared" si="212"/>
        <v>0</v>
      </c>
      <c r="AV260" s="20"/>
      <c r="AW260" s="9"/>
      <c r="AX260" s="1">
        <f t="shared" si="213"/>
        <v>0</v>
      </c>
      <c r="AY260" s="20"/>
      <c r="AZ260" s="10">
        <f t="shared" si="214"/>
        <v>0</v>
      </c>
      <c r="BA260" s="10">
        <f t="shared" si="215"/>
        <v>0</v>
      </c>
    </row>
    <row r="261" spans="1:53" x14ac:dyDescent="0.25">
      <c r="A261" s="1"/>
      <c r="B261" s="1" t="s">
        <v>17</v>
      </c>
      <c r="C261" s="24" t="s">
        <v>19</v>
      </c>
      <c r="D261" s="21"/>
      <c r="E261" s="1">
        <f t="shared" si="198"/>
        <v>0</v>
      </c>
      <c r="F261" s="20"/>
      <c r="G261" s="19"/>
      <c r="H261" s="1">
        <f t="shared" si="199"/>
        <v>0</v>
      </c>
      <c r="I261" s="20"/>
      <c r="J261" s="9"/>
      <c r="K261" s="1">
        <f t="shared" si="200"/>
        <v>0</v>
      </c>
      <c r="L261" s="20"/>
      <c r="M261" s="9"/>
      <c r="N261" s="1">
        <f t="shared" si="201"/>
        <v>0</v>
      </c>
      <c r="O261" s="20"/>
      <c r="P261" s="9"/>
      <c r="Q261" s="1">
        <f t="shared" si="202"/>
        <v>0</v>
      </c>
      <c r="R261" s="20"/>
      <c r="S261" s="9"/>
      <c r="T261" s="1">
        <f t="shared" si="203"/>
        <v>0</v>
      </c>
      <c r="U261" s="20"/>
      <c r="V261" s="9"/>
      <c r="W261" s="1">
        <f t="shared" si="204"/>
        <v>0</v>
      </c>
      <c r="X261" s="20"/>
      <c r="Y261" s="9"/>
      <c r="Z261" s="1">
        <f t="shared" si="205"/>
        <v>0</v>
      </c>
      <c r="AA261" s="20"/>
      <c r="AB261" s="9"/>
      <c r="AC261" s="1">
        <f t="shared" si="206"/>
        <v>0</v>
      </c>
      <c r="AD261" s="20"/>
      <c r="AE261" s="9"/>
      <c r="AF261" s="1">
        <f t="shared" si="207"/>
        <v>0</v>
      </c>
      <c r="AG261" s="20"/>
      <c r="AH261" s="9"/>
      <c r="AI261" s="1">
        <f t="shared" si="208"/>
        <v>0</v>
      </c>
      <c r="AJ261" s="20"/>
      <c r="AK261" s="9"/>
      <c r="AL261" s="1">
        <f t="shared" si="209"/>
        <v>0</v>
      </c>
      <c r="AM261" s="20"/>
      <c r="AN261" s="9"/>
      <c r="AO261" s="1">
        <f t="shared" si="210"/>
        <v>0</v>
      </c>
      <c r="AP261" s="20"/>
      <c r="AQ261" s="9"/>
      <c r="AR261" s="1">
        <f t="shared" si="211"/>
        <v>0</v>
      </c>
      <c r="AT261" s="9"/>
      <c r="AU261" s="1">
        <f t="shared" si="212"/>
        <v>0</v>
      </c>
      <c r="AV261" s="20"/>
      <c r="AW261" s="9"/>
      <c r="AX261" s="1">
        <f t="shared" si="213"/>
        <v>0</v>
      </c>
      <c r="AY261" s="20"/>
      <c r="AZ261" s="10">
        <f t="shared" si="214"/>
        <v>0</v>
      </c>
      <c r="BA261" s="10">
        <f t="shared" si="215"/>
        <v>0</v>
      </c>
    </row>
    <row r="262" spans="1:53" x14ac:dyDescent="0.25">
      <c r="A262" s="1"/>
      <c r="B262" s="3" t="s">
        <v>14</v>
      </c>
      <c r="C262" s="24" t="s">
        <v>21</v>
      </c>
      <c r="D262" s="21"/>
      <c r="E262" s="1">
        <f t="shared" si="198"/>
        <v>0</v>
      </c>
      <c r="F262" s="20"/>
      <c r="G262" s="19"/>
      <c r="H262" s="1">
        <f t="shared" si="199"/>
        <v>0</v>
      </c>
      <c r="I262" s="20"/>
      <c r="J262" s="9"/>
      <c r="K262" s="1">
        <f t="shared" si="200"/>
        <v>0</v>
      </c>
      <c r="L262" s="20"/>
      <c r="M262" s="9"/>
      <c r="N262" s="1">
        <f t="shared" si="201"/>
        <v>0</v>
      </c>
      <c r="O262" s="20"/>
      <c r="P262" s="9"/>
      <c r="Q262" s="1">
        <f t="shared" si="202"/>
        <v>0</v>
      </c>
      <c r="R262" s="20"/>
      <c r="S262" s="9"/>
      <c r="T262" s="1">
        <f t="shared" si="203"/>
        <v>0</v>
      </c>
      <c r="U262" s="20"/>
      <c r="V262" s="9"/>
      <c r="W262" s="1">
        <f t="shared" si="204"/>
        <v>0</v>
      </c>
      <c r="X262" s="20"/>
      <c r="Y262" s="9"/>
      <c r="Z262" s="1">
        <f t="shared" si="205"/>
        <v>0</v>
      </c>
      <c r="AA262" s="20"/>
      <c r="AB262" s="9"/>
      <c r="AC262" s="1">
        <f t="shared" si="206"/>
        <v>0</v>
      </c>
      <c r="AD262" s="20"/>
      <c r="AE262" s="9"/>
      <c r="AF262" s="1">
        <f t="shared" si="207"/>
        <v>0</v>
      </c>
      <c r="AG262" s="20"/>
      <c r="AH262" s="9"/>
      <c r="AI262" s="1">
        <f t="shared" si="208"/>
        <v>0</v>
      </c>
      <c r="AJ262" s="20"/>
      <c r="AK262" s="9"/>
      <c r="AL262" s="1">
        <f t="shared" si="209"/>
        <v>0</v>
      </c>
      <c r="AM262" s="20"/>
      <c r="AN262" s="9"/>
      <c r="AO262" s="1">
        <f t="shared" si="210"/>
        <v>0</v>
      </c>
      <c r="AP262" s="20"/>
      <c r="AQ262" s="9"/>
      <c r="AR262" s="1">
        <f t="shared" si="211"/>
        <v>0</v>
      </c>
      <c r="AT262" s="9"/>
      <c r="AU262" s="1">
        <f t="shared" si="212"/>
        <v>0</v>
      </c>
      <c r="AV262" s="20"/>
      <c r="AW262" s="9"/>
      <c r="AX262" s="1">
        <f t="shared" si="213"/>
        <v>0</v>
      </c>
      <c r="AY262" s="20"/>
      <c r="AZ262" s="10">
        <f t="shared" si="214"/>
        <v>0</v>
      </c>
      <c r="BA262" s="10">
        <f t="shared" si="215"/>
        <v>0</v>
      </c>
    </row>
    <row r="263" spans="1:53" x14ac:dyDescent="0.25">
      <c r="A263" s="1"/>
      <c r="B263" s="3" t="s">
        <v>6</v>
      </c>
      <c r="C263" s="23" t="s">
        <v>29</v>
      </c>
      <c r="D263" s="21"/>
      <c r="E263" s="1">
        <f t="shared" si="198"/>
        <v>0</v>
      </c>
      <c r="F263" s="20"/>
      <c r="G263" s="19"/>
      <c r="H263" s="1">
        <f t="shared" si="199"/>
        <v>0</v>
      </c>
      <c r="I263" s="20"/>
      <c r="J263" s="9"/>
      <c r="K263" s="1">
        <f t="shared" si="200"/>
        <v>0</v>
      </c>
      <c r="L263" s="20"/>
      <c r="M263" s="9"/>
      <c r="N263" s="1">
        <f t="shared" si="201"/>
        <v>0</v>
      </c>
      <c r="O263" s="20"/>
      <c r="P263" s="9"/>
      <c r="Q263" s="1">
        <f t="shared" si="202"/>
        <v>0</v>
      </c>
      <c r="R263" s="20"/>
      <c r="S263" s="9"/>
      <c r="T263" s="1">
        <f t="shared" si="203"/>
        <v>0</v>
      </c>
      <c r="U263" s="20"/>
      <c r="V263" s="9"/>
      <c r="W263" s="1">
        <f t="shared" si="204"/>
        <v>0</v>
      </c>
      <c r="X263" s="20"/>
      <c r="Y263" s="9"/>
      <c r="Z263" s="1">
        <f t="shared" si="205"/>
        <v>0</v>
      </c>
      <c r="AA263" s="20"/>
      <c r="AB263" s="9"/>
      <c r="AC263" s="1">
        <f t="shared" si="206"/>
        <v>0</v>
      </c>
      <c r="AD263" s="20"/>
      <c r="AE263" s="9"/>
      <c r="AF263" s="1">
        <f t="shared" si="207"/>
        <v>0</v>
      </c>
      <c r="AG263" s="20"/>
      <c r="AH263" s="9"/>
      <c r="AI263" s="1">
        <f t="shared" si="208"/>
        <v>0</v>
      </c>
      <c r="AJ263" s="20"/>
      <c r="AK263" s="9"/>
      <c r="AL263" s="1">
        <f t="shared" si="209"/>
        <v>0</v>
      </c>
      <c r="AM263" s="20"/>
      <c r="AN263" s="9"/>
      <c r="AO263" s="1">
        <f t="shared" si="210"/>
        <v>0</v>
      </c>
      <c r="AP263" s="20"/>
      <c r="AQ263" s="9"/>
      <c r="AR263" s="1">
        <f t="shared" si="211"/>
        <v>0</v>
      </c>
      <c r="AT263" s="9"/>
      <c r="AU263" s="1">
        <f t="shared" si="212"/>
        <v>0</v>
      </c>
      <c r="AV263" s="20"/>
      <c r="AW263" s="9"/>
      <c r="AX263" s="1">
        <f t="shared" si="213"/>
        <v>0</v>
      </c>
      <c r="AY263" s="20"/>
      <c r="AZ263" s="10">
        <f t="shared" si="214"/>
        <v>0</v>
      </c>
      <c r="BA263" s="10">
        <f t="shared" si="215"/>
        <v>0</v>
      </c>
    </row>
    <row r="264" spans="1:53" x14ac:dyDescent="0.25">
      <c r="A264" s="1"/>
      <c r="B264" s="18" t="s">
        <v>16</v>
      </c>
      <c r="C264" s="24" t="s">
        <v>20</v>
      </c>
      <c r="D264" s="21"/>
      <c r="E264" s="1">
        <f t="shared" si="198"/>
        <v>0</v>
      </c>
      <c r="F264" s="20"/>
      <c r="G264" s="19"/>
      <c r="H264" s="1">
        <f t="shared" si="199"/>
        <v>0</v>
      </c>
      <c r="I264" s="20"/>
      <c r="J264" s="9"/>
      <c r="K264" s="1">
        <f t="shared" si="200"/>
        <v>0</v>
      </c>
      <c r="L264" s="20"/>
      <c r="M264" s="9"/>
      <c r="N264" s="1">
        <f t="shared" si="201"/>
        <v>0</v>
      </c>
      <c r="O264" s="20"/>
      <c r="P264" s="9"/>
      <c r="Q264" s="1">
        <f t="shared" si="202"/>
        <v>0</v>
      </c>
      <c r="R264" s="20"/>
      <c r="S264" s="9"/>
      <c r="T264" s="1">
        <f t="shared" si="203"/>
        <v>0</v>
      </c>
      <c r="U264" s="20"/>
      <c r="V264" s="9"/>
      <c r="W264" s="1">
        <f t="shared" si="204"/>
        <v>0</v>
      </c>
      <c r="X264" s="20"/>
      <c r="Y264" s="9"/>
      <c r="Z264" s="1">
        <f t="shared" si="205"/>
        <v>0</v>
      </c>
      <c r="AA264" s="20"/>
      <c r="AB264" s="9"/>
      <c r="AC264" s="1">
        <f t="shared" si="206"/>
        <v>0</v>
      </c>
      <c r="AD264" s="20"/>
      <c r="AE264" s="9"/>
      <c r="AF264" s="1">
        <f t="shared" si="207"/>
        <v>0</v>
      </c>
      <c r="AG264" s="20"/>
      <c r="AH264" s="9"/>
      <c r="AI264" s="1">
        <f t="shared" si="208"/>
        <v>0</v>
      </c>
      <c r="AJ264" s="20"/>
      <c r="AK264" s="9"/>
      <c r="AL264" s="1">
        <f t="shared" si="209"/>
        <v>0</v>
      </c>
      <c r="AM264" s="20"/>
      <c r="AN264" s="9"/>
      <c r="AO264" s="1">
        <f t="shared" si="210"/>
        <v>0</v>
      </c>
      <c r="AP264" s="20"/>
      <c r="AQ264" s="9"/>
      <c r="AR264" s="1">
        <f t="shared" si="211"/>
        <v>0</v>
      </c>
      <c r="AT264" s="9"/>
      <c r="AU264" s="1">
        <f t="shared" si="212"/>
        <v>0</v>
      </c>
      <c r="AV264" s="20"/>
      <c r="AW264" s="9"/>
      <c r="AX264" s="1">
        <f t="shared" si="213"/>
        <v>0</v>
      </c>
      <c r="AY264" s="20"/>
      <c r="AZ264" s="10">
        <f t="shared" si="214"/>
        <v>0</v>
      </c>
      <c r="BA264" s="10">
        <f t="shared" si="215"/>
        <v>0</v>
      </c>
    </row>
    <row r="265" spans="1:53" x14ac:dyDescent="0.25">
      <c r="A265" s="16"/>
      <c r="B265" s="3" t="s">
        <v>33</v>
      </c>
      <c r="C265" s="25" t="s">
        <v>34</v>
      </c>
      <c r="D265" s="21"/>
      <c r="E265" s="1">
        <f t="shared" si="198"/>
        <v>0</v>
      </c>
      <c r="F265" s="20"/>
      <c r="G265" s="19"/>
      <c r="H265" s="1">
        <f t="shared" si="199"/>
        <v>0</v>
      </c>
      <c r="I265" s="20"/>
      <c r="J265" s="9">
        <v>1</v>
      </c>
      <c r="K265" s="1">
        <f t="shared" si="200"/>
        <v>1</v>
      </c>
      <c r="L265" s="20"/>
      <c r="M265" s="9"/>
      <c r="N265" s="1">
        <f t="shared" si="201"/>
        <v>0</v>
      </c>
      <c r="O265" s="20"/>
      <c r="P265" s="9">
        <v>1</v>
      </c>
      <c r="Q265" s="1">
        <f t="shared" si="202"/>
        <v>1</v>
      </c>
      <c r="R265" s="20"/>
      <c r="S265" s="9"/>
      <c r="T265" s="1">
        <f t="shared" si="203"/>
        <v>0</v>
      </c>
      <c r="U265" s="20"/>
      <c r="V265" s="9"/>
      <c r="W265" s="1">
        <f t="shared" si="204"/>
        <v>0</v>
      </c>
      <c r="X265" s="20"/>
      <c r="Y265" s="9"/>
      <c r="Z265" s="1">
        <f t="shared" si="205"/>
        <v>0</v>
      </c>
      <c r="AA265" s="20"/>
      <c r="AB265" s="9"/>
      <c r="AC265" s="1">
        <f t="shared" si="206"/>
        <v>0</v>
      </c>
      <c r="AD265" s="20"/>
      <c r="AE265" s="9"/>
      <c r="AF265" s="1">
        <f t="shared" si="207"/>
        <v>0</v>
      </c>
      <c r="AG265" s="20"/>
      <c r="AH265" s="9"/>
      <c r="AI265" s="1">
        <f t="shared" si="208"/>
        <v>0</v>
      </c>
      <c r="AJ265" s="20"/>
      <c r="AK265" s="9"/>
      <c r="AL265" s="1">
        <f t="shared" si="209"/>
        <v>0</v>
      </c>
      <c r="AM265" s="20"/>
      <c r="AN265" s="9"/>
      <c r="AO265" s="1">
        <f t="shared" si="210"/>
        <v>0</v>
      </c>
      <c r="AP265" s="20"/>
      <c r="AQ265" s="9"/>
      <c r="AR265" s="1">
        <f t="shared" si="211"/>
        <v>0</v>
      </c>
      <c r="AT265" s="9"/>
      <c r="AU265" s="1">
        <f t="shared" si="212"/>
        <v>0</v>
      </c>
      <c r="AV265" s="20"/>
      <c r="AW265" s="9"/>
      <c r="AX265" s="1">
        <f t="shared" si="213"/>
        <v>0</v>
      </c>
      <c r="AY265" s="20"/>
      <c r="AZ265" s="10">
        <f t="shared" si="214"/>
        <v>2</v>
      </c>
      <c r="BA265" s="10">
        <f t="shared" si="215"/>
        <v>2</v>
      </c>
    </row>
    <row r="266" spans="1:53" x14ac:dyDescent="0.25">
      <c r="A266" s="1"/>
      <c r="B266" s="3" t="s">
        <v>31</v>
      </c>
      <c r="C266" s="25" t="s">
        <v>32</v>
      </c>
      <c r="D266" s="21"/>
      <c r="E266" s="1">
        <f t="shared" si="198"/>
        <v>0</v>
      </c>
      <c r="F266" s="20"/>
      <c r="G266" s="19"/>
      <c r="H266" s="1">
        <f t="shared" si="199"/>
        <v>0</v>
      </c>
      <c r="I266" s="20"/>
      <c r="J266" s="9"/>
      <c r="K266" s="1">
        <f t="shared" si="200"/>
        <v>0</v>
      </c>
      <c r="L266" s="20"/>
      <c r="M266" s="9"/>
      <c r="N266" s="1">
        <f t="shared" si="201"/>
        <v>0</v>
      </c>
      <c r="O266" s="20"/>
      <c r="P266" s="9"/>
      <c r="Q266" s="1">
        <f t="shared" si="202"/>
        <v>0</v>
      </c>
      <c r="R266" s="20"/>
      <c r="S266" s="9"/>
      <c r="T266" s="1">
        <f t="shared" si="203"/>
        <v>0</v>
      </c>
      <c r="U266" s="20"/>
      <c r="V266" s="9"/>
      <c r="W266" s="1">
        <f t="shared" si="204"/>
        <v>0</v>
      </c>
      <c r="X266" s="20"/>
      <c r="Y266" s="9"/>
      <c r="Z266" s="1">
        <f t="shared" si="205"/>
        <v>0</v>
      </c>
      <c r="AA266" s="20"/>
      <c r="AB266" s="9"/>
      <c r="AC266" s="1">
        <f t="shared" si="206"/>
        <v>0</v>
      </c>
      <c r="AD266" s="20"/>
      <c r="AE266" s="9"/>
      <c r="AF266" s="1">
        <f t="shared" si="207"/>
        <v>0</v>
      </c>
      <c r="AG266" s="20"/>
      <c r="AH266" s="9"/>
      <c r="AI266" s="1">
        <f t="shared" si="208"/>
        <v>0</v>
      </c>
      <c r="AJ266" s="20"/>
      <c r="AK266" s="9"/>
      <c r="AL266" s="1">
        <f t="shared" si="209"/>
        <v>0</v>
      </c>
      <c r="AM266" s="20"/>
      <c r="AN266" s="9"/>
      <c r="AO266" s="1">
        <f t="shared" si="210"/>
        <v>0</v>
      </c>
      <c r="AP266" s="20"/>
      <c r="AQ266" s="9"/>
      <c r="AR266" s="1">
        <f t="shared" si="211"/>
        <v>0</v>
      </c>
      <c r="AT266" s="9"/>
      <c r="AU266" s="1">
        <f t="shared" si="212"/>
        <v>0</v>
      </c>
      <c r="AV266" s="20"/>
      <c r="AW266" s="9"/>
      <c r="AX266" s="1">
        <f t="shared" si="213"/>
        <v>0</v>
      </c>
      <c r="AY266" s="20"/>
      <c r="AZ266" s="10">
        <f t="shared" si="214"/>
        <v>0</v>
      </c>
      <c r="BA266" s="10">
        <f t="shared" si="215"/>
        <v>0</v>
      </c>
    </row>
    <row r="267" spans="1:53" x14ac:dyDescent="0.25">
      <c r="A267" s="1"/>
      <c r="B267" s="3" t="s">
        <v>7</v>
      </c>
      <c r="C267" s="23" t="s">
        <v>28</v>
      </c>
      <c r="D267" s="21"/>
      <c r="E267" s="1">
        <f t="shared" si="198"/>
        <v>0</v>
      </c>
      <c r="F267" s="20"/>
      <c r="G267" s="19"/>
      <c r="H267" s="1">
        <f t="shared" si="199"/>
        <v>0</v>
      </c>
      <c r="I267" s="20"/>
      <c r="J267" s="9"/>
      <c r="K267" s="1">
        <f t="shared" si="200"/>
        <v>0</v>
      </c>
      <c r="L267" s="20"/>
      <c r="M267" s="9"/>
      <c r="N267" s="1">
        <f t="shared" si="201"/>
        <v>0</v>
      </c>
      <c r="O267" s="20"/>
      <c r="P267" s="9"/>
      <c r="Q267" s="1">
        <f t="shared" si="202"/>
        <v>0</v>
      </c>
      <c r="R267" s="20"/>
      <c r="S267" s="9"/>
      <c r="T267" s="1">
        <f t="shared" si="203"/>
        <v>0</v>
      </c>
      <c r="U267" s="20"/>
      <c r="V267" s="9"/>
      <c r="W267" s="1">
        <f t="shared" si="204"/>
        <v>0</v>
      </c>
      <c r="X267" s="20"/>
      <c r="Y267" s="9"/>
      <c r="Z267" s="1">
        <f t="shared" si="205"/>
        <v>0</v>
      </c>
      <c r="AA267" s="20"/>
      <c r="AB267" s="9"/>
      <c r="AC267" s="1">
        <f t="shared" si="206"/>
        <v>0</v>
      </c>
      <c r="AD267" s="20"/>
      <c r="AE267" s="9"/>
      <c r="AF267" s="1">
        <f t="shared" si="207"/>
        <v>0</v>
      </c>
      <c r="AG267" s="20"/>
      <c r="AH267" s="9"/>
      <c r="AI267" s="1">
        <f t="shared" si="208"/>
        <v>0</v>
      </c>
      <c r="AJ267" s="20"/>
      <c r="AK267" s="9"/>
      <c r="AL267" s="1">
        <f t="shared" si="209"/>
        <v>0</v>
      </c>
      <c r="AM267" s="20"/>
      <c r="AN267" s="9"/>
      <c r="AO267" s="1">
        <f t="shared" si="210"/>
        <v>0</v>
      </c>
      <c r="AP267" s="20"/>
      <c r="AQ267" s="9"/>
      <c r="AR267" s="1">
        <f t="shared" si="211"/>
        <v>0</v>
      </c>
      <c r="AT267" s="9"/>
      <c r="AU267" s="1">
        <f t="shared" si="212"/>
        <v>0</v>
      </c>
      <c r="AV267" s="20"/>
      <c r="AW267" s="9"/>
      <c r="AX267" s="1">
        <f t="shared" si="213"/>
        <v>0</v>
      </c>
      <c r="AY267" s="20"/>
      <c r="AZ267" s="10">
        <f t="shared" si="214"/>
        <v>0</v>
      </c>
      <c r="BA267" s="10">
        <f t="shared" si="215"/>
        <v>0</v>
      </c>
    </row>
    <row r="268" spans="1:53" x14ac:dyDescent="0.25">
      <c r="A268" s="1"/>
      <c r="B268" s="3" t="s">
        <v>8</v>
      </c>
      <c r="C268" s="24" t="s">
        <v>12</v>
      </c>
      <c r="D268" s="21"/>
      <c r="E268" s="1">
        <f t="shared" si="198"/>
        <v>0</v>
      </c>
      <c r="F268" s="20"/>
      <c r="G268" s="19"/>
      <c r="H268" s="1">
        <f t="shared" si="199"/>
        <v>0</v>
      </c>
      <c r="I268" s="20"/>
      <c r="J268" s="9"/>
      <c r="K268" s="1">
        <f t="shared" si="200"/>
        <v>0</v>
      </c>
      <c r="L268" s="20"/>
      <c r="M268" s="9"/>
      <c r="N268" s="1">
        <f t="shared" si="201"/>
        <v>0</v>
      </c>
      <c r="O268" s="20"/>
      <c r="P268" s="9"/>
      <c r="Q268" s="1">
        <f t="shared" si="202"/>
        <v>0</v>
      </c>
      <c r="R268" s="20"/>
      <c r="S268" s="9"/>
      <c r="T268" s="1">
        <f t="shared" si="203"/>
        <v>0</v>
      </c>
      <c r="U268" s="20"/>
      <c r="V268" s="9"/>
      <c r="W268" s="1">
        <f t="shared" si="204"/>
        <v>0</v>
      </c>
      <c r="X268" s="20"/>
      <c r="Y268" s="9"/>
      <c r="Z268" s="1">
        <f t="shared" si="205"/>
        <v>0</v>
      </c>
      <c r="AA268" s="20"/>
      <c r="AB268" s="9"/>
      <c r="AC268" s="1">
        <f t="shared" si="206"/>
        <v>0</v>
      </c>
      <c r="AD268" s="20"/>
      <c r="AE268" s="9"/>
      <c r="AF268" s="1">
        <f t="shared" si="207"/>
        <v>0</v>
      </c>
      <c r="AG268" s="20"/>
      <c r="AH268" s="9"/>
      <c r="AI268" s="1">
        <f t="shared" si="208"/>
        <v>0</v>
      </c>
      <c r="AJ268" s="20"/>
      <c r="AK268" s="9"/>
      <c r="AL268" s="1">
        <f t="shared" si="209"/>
        <v>0</v>
      </c>
      <c r="AM268" s="20"/>
      <c r="AN268" s="9"/>
      <c r="AO268" s="1">
        <f t="shared" si="210"/>
        <v>0</v>
      </c>
      <c r="AP268" s="20"/>
      <c r="AQ268" s="9"/>
      <c r="AR268" s="1">
        <f t="shared" si="211"/>
        <v>0</v>
      </c>
      <c r="AT268" s="9"/>
      <c r="AU268" s="1">
        <f t="shared" si="212"/>
        <v>0</v>
      </c>
      <c r="AV268" s="20"/>
      <c r="AW268" s="9"/>
      <c r="AX268" s="1">
        <f t="shared" si="213"/>
        <v>0</v>
      </c>
      <c r="AY268" s="20"/>
      <c r="AZ268" s="10">
        <f t="shared" si="214"/>
        <v>0</v>
      </c>
      <c r="BA268" s="10">
        <f t="shared" si="215"/>
        <v>0</v>
      </c>
    </row>
    <row r="269" spans="1:53" x14ac:dyDescent="0.25">
      <c r="A269" s="16"/>
      <c r="B269" s="1" t="s">
        <v>5</v>
      </c>
      <c r="C269" s="24" t="s">
        <v>13</v>
      </c>
      <c r="D269" s="21">
        <v>0</v>
      </c>
      <c r="E269" s="1">
        <f t="shared" si="198"/>
        <v>1</v>
      </c>
      <c r="F269" s="20"/>
      <c r="G269" s="19">
        <v>0</v>
      </c>
      <c r="H269" s="1">
        <f t="shared" si="199"/>
        <v>1</v>
      </c>
      <c r="I269" s="20"/>
      <c r="J269" s="9"/>
      <c r="K269" s="1">
        <f t="shared" si="200"/>
        <v>0</v>
      </c>
      <c r="L269" s="20"/>
      <c r="M269" s="9"/>
      <c r="N269" s="1">
        <f t="shared" si="201"/>
        <v>0</v>
      </c>
      <c r="O269" s="20"/>
      <c r="P269" s="9">
        <v>85</v>
      </c>
      <c r="Q269" s="1">
        <f t="shared" si="202"/>
        <v>1</v>
      </c>
      <c r="R269" s="20"/>
      <c r="S269" s="9">
        <v>10</v>
      </c>
      <c r="T269" s="1">
        <f t="shared" si="203"/>
        <v>1</v>
      </c>
      <c r="U269" s="20"/>
      <c r="V269" s="9">
        <v>90</v>
      </c>
      <c r="W269" s="1">
        <f t="shared" si="204"/>
        <v>1</v>
      </c>
      <c r="X269" s="20"/>
      <c r="Y269" s="9"/>
      <c r="Z269" s="1">
        <f t="shared" si="205"/>
        <v>0</v>
      </c>
      <c r="AA269" s="20"/>
      <c r="AB269" s="9">
        <v>300</v>
      </c>
      <c r="AC269" s="1">
        <f t="shared" si="206"/>
        <v>1</v>
      </c>
      <c r="AD269" s="20"/>
      <c r="AE269" s="9"/>
      <c r="AF269" s="1">
        <f t="shared" si="207"/>
        <v>0</v>
      </c>
      <c r="AG269" s="20"/>
      <c r="AH269" s="9"/>
      <c r="AI269" s="1">
        <f t="shared" si="208"/>
        <v>0</v>
      </c>
      <c r="AJ269" s="20"/>
      <c r="AK269" s="9"/>
      <c r="AL269" s="1">
        <f t="shared" si="209"/>
        <v>0</v>
      </c>
      <c r="AM269" s="20"/>
      <c r="AN269" s="9"/>
      <c r="AO269" s="1">
        <f t="shared" si="210"/>
        <v>0</v>
      </c>
      <c r="AP269" s="20"/>
      <c r="AQ269" s="9"/>
      <c r="AR269" s="1">
        <f t="shared" si="211"/>
        <v>0</v>
      </c>
      <c r="AT269" s="9"/>
      <c r="AU269" s="1">
        <f t="shared" si="212"/>
        <v>0</v>
      </c>
      <c r="AV269" s="20"/>
      <c r="AW269" s="9"/>
      <c r="AX269" s="1">
        <f t="shared" si="213"/>
        <v>0</v>
      </c>
      <c r="AY269" s="20"/>
      <c r="AZ269" s="10">
        <f t="shared" si="214"/>
        <v>485</v>
      </c>
      <c r="BA269" s="10">
        <f t="shared" si="215"/>
        <v>6</v>
      </c>
    </row>
    <row r="270" spans="1:53" x14ac:dyDescent="0.25">
      <c r="A270" s="17"/>
      <c r="B270" s="1" t="s">
        <v>25</v>
      </c>
      <c r="C270" s="23" t="s">
        <v>24</v>
      </c>
      <c r="D270" s="21"/>
      <c r="E270" s="1">
        <f t="shared" si="198"/>
        <v>0</v>
      </c>
      <c r="F270" s="20"/>
      <c r="G270" s="19"/>
      <c r="H270" s="1">
        <f t="shared" si="199"/>
        <v>0</v>
      </c>
      <c r="I270" s="20"/>
      <c r="J270" s="9"/>
      <c r="K270" s="1">
        <f t="shared" si="200"/>
        <v>0</v>
      </c>
      <c r="L270" s="20"/>
      <c r="M270" s="9"/>
      <c r="N270" s="1">
        <f t="shared" si="201"/>
        <v>0</v>
      </c>
      <c r="O270" s="20"/>
      <c r="P270" s="9">
        <v>1</v>
      </c>
      <c r="Q270" s="1">
        <f t="shared" si="202"/>
        <v>1</v>
      </c>
      <c r="R270" s="20"/>
      <c r="S270" s="9"/>
      <c r="T270" s="1">
        <f t="shared" si="203"/>
        <v>0</v>
      </c>
      <c r="U270" s="20"/>
      <c r="V270" s="9"/>
      <c r="W270" s="1">
        <f t="shared" si="204"/>
        <v>0</v>
      </c>
      <c r="X270" s="20"/>
      <c r="Y270" s="9"/>
      <c r="Z270" s="1">
        <f t="shared" si="205"/>
        <v>0</v>
      </c>
      <c r="AA270" s="20"/>
      <c r="AB270" s="9"/>
      <c r="AC270" s="1">
        <f t="shared" si="206"/>
        <v>0</v>
      </c>
      <c r="AD270" s="20"/>
      <c r="AE270" s="9"/>
      <c r="AF270" s="1">
        <f t="shared" si="207"/>
        <v>0</v>
      </c>
      <c r="AG270" s="20"/>
      <c r="AH270" s="9"/>
      <c r="AI270" s="1">
        <f t="shared" si="208"/>
        <v>0</v>
      </c>
      <c r="AJ270" s="20"/>
      <c r="AK270" s="9"/>
      <c r="AL270" s="1">
        <f t="shared" si="209"/>
        <v>0</v>
      </c>
      <c r="AM270" s="20"/>
      <c r="AN270" s="9"/>
      <c r="AO270" s="1">
        <f t="shared" si="210"/>
        <v>0</v>
      </c>
      <c r="AP270" s="20"/>
      <c r="AQ270" s="9"/>
      <c r="AR270" s="1">
        <f t="shared" si="211"/>
        <v>0</v>
      </c>
      <c r="AT270" s="9"/>
      <c r="AU270" s="1">
        <f t="shared" si="212"/>
        <v>0</v>
      </c>
      <c r="AV270" s="20"/>
      <c r="AW270" s="9"/>
      <c r="AX270" s="1">
        <f t="shared" si="213"/>
        <v>0</v>
      </c>
      <c r="AY270" s="20"/>
      <c r="AZ270" s="10">
        <f t="shared" si="214"/>
        <v>1</v>
      </c>
      <c r="BA270" s="10">
        <f t="shared" si="215"/>
        <v>1</v>
      </c>
    </row>
    <row r="271" spans="1:53" x14ac:dyDescent="0.25">
      <c r="A271" s="1"/>
      <c r="B271" s="1" t="s">
        <v>30</v>
      </c>
      <c r="C271" s="24" t="s">
        <v>23</v>
      </c>
      <c r="D271" s="21"/>
      <c r="E271" s="1">
        <f t="shared" si="198"/>
        <v>0</v>
      </c>
      <c r="F271" s="20"/>
      <c r="G271" s="19"/>
      <c r="H271" s="1">
        <f t="shared" si="199"/>
        <v>0</v>
      </c>
      <c r="I271" s="20"/>
      <c r="J271" s="9"/>
      <c r="K271" s="1">
        <f t="shared" si="200"/>
        <v>0</v>
      </c>
      <c r="L271" s="20"/>
      <c r="M271" s="9"/>
      <c r="N271" s="1">
        <f t="shared" si="201"/>
        <v>0</v>
      </c>
      <c r="O271" s="20"/>
      <c r="P271" s="9"/>
      <c r="Q271" s="1">
        <f t="shared" si="202"/>
        <v>0</v>
      </c>
      <c r="R271" s="20"/>
      <c r="S271" s="9"/>
      <c r="T271" s="1">
        <f t="shared" si="203"/>
        <v>0</v>
      </c>
      <c r="U271" s="20"/>
      <c r="V271" s="9"/>
      <c r="W271" s="1">
        <f t="shared" si="204"/>
        <v>0</v>
      </c>
      <c r="X271" s="20"/>
      <c r="Y271" s="9"/>
      <c r="Z271" s="1">
        <f t="shared" si="205"/>
        <v>0</v>
      </c>
      <c r="AA271" s="20"/>
      <c r="AB271" s="9"/>
      <c r="AC271" s="1">
        <f t="shared" si="206"/>
        <v>0</v>
      </c>
      <c r="AD271" s="20"/>
      <c r="AE271" s="9"/>
      <c r="AF271" s="1">
        <f t="shared" si="207"/>
        <v>0</v>
      </c>
      <c r="AG271" s="20"/>
      <c r="AH271" s="9"/>
      <c r="AI271" s="1">
        <f t="shared" si="208"/>
        <v>0</v>
      </c>
      <c r="AJ271" s="20"/>
      <c r="AK271" s="9"/>
      <c r="AL271" s="1">
        <f t="shared" si="209"/>
        <v>0</v>
      </c>
      <c r="AM271" s="20"/>
      <c r="AN271" s="9"/>
      <c r="AO271" s="1">
        <f t="shared" si="210"/>
        <v>0</v>
      </c>
      <c r="AP271" s="20"/>
      <c r="AQ271" s="9"/>
      <c r="AR271" s="1">
        <f t="shared" si="211"/>
        <v>0</v>
      </c>
      <c r="AT271" s="9"/>
      <c r="AU271" s="1">
        <f t="shared" si="212"/>
        <v>0</v>
      </c>
      <c r="AV271" s="20"/>
      <c r="AW271" s="9"/>
      <c r="AX271" s="1">
        <f t="shared" si="213"/>
        <v>0</v>
      </c>
      <c r="AY271" s="20"/>
      <c r="AZ271" s="10">
        <f t="shared" si="214"/>
        <v>0</v>
      </c>
      <c r="BA271" s="10">
        <f t="shared" si="215"/>
        <v>0</v>
      </c>
    </row>
    <row r="272" spans="1:53" x14ac:dyDescent="0.25">
      <c r="A272" s="1"/>
      <c r="B272" s="1" t="s">
        <v>35</v>
      </c>
      <c r="C272" s="27" t="s">
        <v>37</v>
      </c>
      <c r="D272" s="28"/>
      <c r="E272" s="1">
        <f t="shared" si="198"/>
        <v>0</v>
      </c>
      <c r="F272" s="20"/>
      <c r="G272" s="19"/>
      <c r="H272" s="1">
        <f t="shared" si="199"/>
        <v>0</v>
      </c>
      <c r="I272" s="20"/>
      <c r="J272" s="9"/>
      <c r="K272" s="1">
        <f t="shared" si="200"/>
        <v>0</v>
      </c>
      <c r="L272" s="20"/>
      <c r="M272" s="9"/>
      <c r="N272" s="1">
        <f t="shared" si="201"/>
        <v>0</v>
      </c>
      <c r="O272" s="20"/>
      <c r="P272" s="9"/>
      <c r="Q272" s="1">
        <f t="shared" si="202"/>
        <v>0</v>
      </c>
      <c r="R272" s="20"/>
      <c r="S272" s="9"/>
      <c r="T272" s="1">
        <f t="shared" si="203"/>
        <v>0</v>
      </c>
      <c r="U272" s="20"/>
      <c r="V272" s="9"/>
      <c r="W272" s="1">
        <f t="shared" si="204"/>
        <v>0</v>
      </c>
      <c r="X272" s="20"/>
      <c r="Y272" s="9"/>
      <c r="Z272" s="1">
        <f t="shared" si="205"/>
        <v>0</v>
      </c>
      <c r="AA272" s="20"/>
      <c r="AB272" s="9"/>
      <c r="AC272" s="1">
        <f t="shared" si="206"/>
        <v>0</v>
      </c>
      <c r="AD272" s="20"/>
      <c r="AE272" s="9"/>
      <c r="AF272" s="1">
        <f t="shared" si="207"/>
        <v>0</v>
      </c>
      <c r="AG272" s="20"/>
      <c r="AH272" s="9"/>
      <c r="AI272" s="1">
        <f t="shared" si="208"/>
        <v>0</v>
      </c>
      <c r="AJ272" s="20"/>
      <c r="AK272" s="9"/>
      <c r="AL272" s="1">
        <f t="shared" si="209"/>
        <v>0</v>
      </c>
      <c r="AM272" s="20"/>
      <c r="AN272" s="9"/>
      <c r="AO272" s="1">
        <f t="shared" si="210"/>
        <v>0</v>
      </c>
      <c r="AP272" s="20"/>
      <c r="AQ272" s="9"/>
      <c r="AR272" s="1">
        <f t="shared" si="211"/>
        <v>0</v>
      </c>
      <c r="AT272" s="9"/>
      <c r="AU272" s="1">
        <f t="shared" si="212"/>
        <v>0</v>
      </c>
      <c r="AV272" s="20"/>
      <c r="AW272" s="9"/>
      <c r="AX272" s="1">
        <f t="shared" si="213"/>
        <v>0</v>
      </c>
      <c r="AY272" s="20"/>
      <c r="AZ272" s="10">
        <f t="shared" si="214"/>
        <v>0</v>
      </c>
      <c r="BA272" s="10">
        <f t="shared" si="215"/>
        <v>0</v>
      </c>
    </row>
    <row r="273" spans="1:53" x14ac:dyDescent="0.25">
      <c r="A273" s="1"/>
      <c r="B273" s="1" t="s">
        <v>36</v>
      </c>
      <c r="C273" s="23" t="s">
        <v>36</v>
      </c>
      <c r="D273" s="21"/>
      <c r="E273" s="1">
        <f t="shared" si="198"/>
        <v>0</v>
      </c>
      <c r="F273" s="20"/>
      <c r="G273" s="19"/>
      <c r="H273" s="1">
        <f t="shared" si="199"/>
        <v>0</v>
      </c>
      <c r="I273" s="20"/>
      <c r="J273" s="9"/>
      <c r="K273" s="1">
        <f t="shared" si="200"/>
        <v>0</v>
      </c>
      <c r="L273" s="20"/>
      <c r="M273" s="9"/>
      <c r="N273" s="1">
        <f t="shared" si="201"/>
        <v>0</v>
      </c>
      <c r="O273" s="20"/>
      <c r="P273" s="9"/>
      <c r="Q273" s="1">
        <f t="shared" si="202"/>
        <v>0</v>
      </c>
      <c r="R273" s="20"/>
      <c r="S273" s="9"/>
      <c r="T273" s="1">
        <f t="shared" si="203"/>
        <v>0</v>
      </c>
      <c r="U273" s="20"/>
      <c r="V273" s="9"/>
      <c r="W273" s="1">
        <f t="shared" si="204"/>
        <v>0</v>
      </c>
      <c r="X273" s="20"/>
      <c r="Y273" s="9"/>
      <c r="Z273" s="1">
        <f t="shared" si="205"/>
        <v>0</v>
      </c>
      <c r="AA273" s="20"/>
      <c r="AB273" s="9"/>
      <c r="AC273" s="1">
        <f t="shared" si="206"/>
        <v>0</v>
      </c>
      <c r="AD273" s="20"/>
      <c r="AE273" s="9"/>
      <c r="AF273" s="1">
        <f t="shared" si="207"/>
        <v>0</v>
      </c>
      <c r="AG273" s="20"/>
      <c r="AH273" s="9"/>
      <c r="AI273" s="1">
        <f t="shared" si="208"/>
        <v>0</v>
      </c>
      <c r="AJ273" s="20"/>
      <c r="AK273" s="9"/>
      <c r="AL273" s="1">
        <f t="shared" si="209"/>
        <v>0</v>
      </c>
      <c r="AM273" s="20"/>
      <c r="AN273" s="9"/>
      <c r="AO273" s="1">
        <f t="shared" si="210"/>
        <v>0</v>
      </c>
      <c r="AP273" s="20"/>
      <c r="AQ273" s="9"/>
      <c r="AR273" s="1">
        <f t="shared" si="211"/>
        <v>0</v>
      </c>
      <c r="AT273" s="9"/>
      <c r="AU273" s="1">
        <f t="shared" si="212"/>
        <v>0</v>
      </c>
      <c r="AV273" s="20"/>
      <c r="AW273" s="9"/>
      <c r="AX273" s="1">
        <f t="shared" si="213"/>
        <v>0</v>
      </c>
      <c r="AY273" s="20"/>
      <c r="AZ273" s="10">
        <f t="shared" si="214"/>
        <v>0</v>
      </c>
      <c r="BA273" s="10">
        <f t="shared" si="215"/>
        <v>0</v>
      </c>
    </row>
    <row r="274" spans="1:53" ht="15.75" thickBot="1" x14ac:dyDescent="0.3">
      <c r="A274" s="1"/>
      <c r="B274" s="1"/>
      <c r="C274" s="23"/>
      <c r="D274" s="21"/>
      <c r="E274" s="1">
        <f t="shared" si="198"/>
        <v>0</v>
      </c>
      <c r="F274" s="20"/>
      <c r="G274" s="19"/>
      <c r="H274" s="1">
        <f t="shared" si="199"/>
        <v>0</v>
      </c>
      <c r="I274" s="20"/>
      <c r="J274" s="9"/>
      <c r="K274" s="1">
        <f t="shared" si="200"/>
        <v>0</v>
      </c>
      <c r="L274" s="20"/>
      <c r="M274" s="9"/>
      <c r="N274" s="1">
        <f t="shared" si="201"/>
        <v>0</v>
      </c>
      <c r="O274" s="20"/>
      <c r="P274" s="9"/>
      <c r="Q274" s="1">
        <f t="shared" si="202"/>
        <v>0</v>
      </c>
      <c r="R274" s="20"/>
      <c r="S274" s="9"/>
      <c r="T274" s="1">
        <f t="shared" si="203"/>
        <v>0</v>
      </c>
      <c r="U274" s="20"/>
      <c r="V274" s="9" t="s">
        <v>89</v>
      </c>
      <c r="W274" s="1">
        <f t="shared" si="204"/>
        <v>0</v>
      </c>
      <c r="X274" s="20"/>
      <c r="Y274" s="9"/>
      <c r="Z274" s="1">
        <f t="shared" si="205"/>
        <v>0</v>
      </c>
      <c r="AA274" s="20"/>
      <c r="AB274" s="9"/>
      <c r="AC274" s="1">
        <f t="shared" si="206"/>
        <v>0</v>
      </c>
      <c r="AD274" s="20"/>
      <c r="AE274" s="9"/>
      <c r="AF274" s="1">
        <f t="shared" si="207"/>
        <v>0</v>
      </c>
      <c r="AG274" s="20"/>
      <c r="AH274" s="9"/>
      <c r="AI274" s="1">
        <f t="shared" si="208"/>
        <v>0</v>
      </c>
      <c r="AJ274" s="20"/>
      <c r="AK274" s="9"/>
      <c r="AL274" s="1">
        <f t="shared" si="209"/>
        <v>0</v>
      </c>
      <c r="AM274" s="20"/>
      <c r="AN274" s="9"/>
      <c r="AO274" s="1">
        <f t="shared" si="210"/>
        <v>0</v>
      </c>
      <c r="AP274" s="20"/>
      <c r="AQ274" s="9"/>
      <c r="AR274" s="1">
        <f t="shared" si="211"/>
        <v>0</v>
      </c>
      <c r="AT274" s="9"/>
      <c r="AU274" s="1">
        <f t="shared" si="212"/>
        <v>0</v>
      </c>
      <c r="AV274" s="20"/>
      <c r="AW274" s="9"/>
      <c r="AX274" s="1">
        <f t="shared" si="213"/>
        <v>0</v>
      </c>
      <c r="AY274" s="20"/>
      <c r="AZ274" s="10">
        <f t="shared" si="214"/>
        <v>0</v>
      </c>
      <c r="BA274" s="10">
        <f t="shared" si="215"/>
        <v>0</v>
      </c>
    </row>
    <row r="275" spans="1:53" ht="16.5" thickTop="1" thickBot="1" x14ac:dyDescent="0.3">
      <c r="A275" s="1"/>
      <c r="B275" s="1"/>
      <c r="C275" s="2"/>
      <c r="D275" s="1">
        <f>SUM(D258:D274)</f>
        <v>0</v>
      </c>
      <c r="E275" s="11">
        <f>SUM(E258:E274)</f>
        <v>1</v>
      </c>
      <c r="G275" s="1">
        <f>SUM(G258:G274)</f>
        <v>0</v>
      </c>
      <c r="H275" s="11">
        <f>SUM(H258:H274)</f>
        <v>1</v>
      </c>
      <c r="J275" s="1">
        <f>SUM(J258:J274)</f>
        <v>2</v>
      </c>
      <c r="K275" s="11">
        <f>SUM(K258:K274)</f>
        <v>2</v>
      </c>
      <c r="M275" s="1">
        <f>SUM(M258:M274)</f>
        <v>0</v>
      </c>
      <c r="N275" s="11">
        <f>SUM(N258:N274)</f>
        <v>0</v>
      </c>
      <c r="P275" s="1">
        <f>SUM(P258:P274)</f>
        <v>88</v>
      </c>
      <c r="Q275" s="11">
        <f>SUM(Q258:Q274)</f>
        <v>4</v>
      </c>
      <c r="S275" s="1">
        <f>SUM(S258:S274)</f>
        <v>10</v>
      </c>
      <c r="T275" s="11">
        <f>SUM(T258:T274)</f>
        <v>1</v>
      </c>
      <c r="V275" s="1">
        <f>SUM(V258:V274)</f>
        <v>92</v>
      </c>
      <c r="W275" s="11">
        <f>SUM(W258:W274)</f>
        <v>2</v>
      </c>
      <c r="Y275" s="1">
        <f>SUM(Y258:Y274)</f>
        <v>0</v>
      </c>
      <c r="Z275" s="11">
        <f>SUM(Z258:Z274)</f>
        <v>0</v>
      </c>
      <c r="AB275" s="1">
        <f>SUM(AB258:AB274)</f>
        <v>300</v>
      </c>
      <c r="AC275" s="11">
        <f>SUM(AC258:AC274)</f>
        <v>1</v>
      </c>
      <c r="AE275" s="1">
        <f>SUM(AE258:AE274)</f>
        <v>0</v>
      </c>
      <c r="AF275" s="11">
        <f>SUM(AF258:AF274)</f>
        <v>0</v>
      </c>
      <c r="AH275" s="1">
        <f>SUM(AH258:AH274)</f>
        <v>0</v>
      </c>
      <c r="AI275" s="11">
        <f>SUM(AI258:AI274)</f>
        <v>0</v>
      </c>
      <c r="AK275" s="1">
        <f>SUM(AK258:AK274)</f>
        <v>0</v>
      </c>
      <c r="AL275" s="11">
        <f>SUM(AL258:AL274)</f>
        <v>0</v>
      </c>
      <c r="AN275" s="1">
        <f>SUM(AN258:AN274)</f>
        <v>0</v>
      </c>
      <c r="AO275" s="11">
        <f>SUM(AO258:AO274)</f>
        <v>0</v>
      </c>
      <c r="AQ275" s="1">
        <f>SUM(AQ258:AQ274)</f>
        <v>0</v>
      </c>
      <c r="AR275" s="11">
        <f>SUM(AR258:AR274)</f>
        <v>0</v>
      </c>
      <c r="AT275" s="1">
        <f>SUM(AT258:AT274)</f>
        <v>0</v>
      </c>
      <c r="AU275" s="11">
        <f>SUM(AU258:AU274)</f>
        <v>0</v>
      </c>
      <c r="AW275" s="1">
        <f>SUM(AW258:AW274)</f>
        <v>0</v>
      </c>
      <c r="AX275" s="11">
        <f>SUM(AX258:AX274)</f>
        <v>0</v>
      </c>
      <c r="AZ275" s="12">
        <f>SUM(AZ258:AZ274)</f>
        <v>492</v>
      </c>
      <c r="BA275" s="14">
        <f>AVERAGE(BA258:BA274)</f>
        <v>0.70588235294117652</v>
      </c>
    </row>
    <row r="276" spans="1:53" ht="15.75" thickTop="1" x14ac:dyDescent="0.25"/>
    <row r="277" spans="1:53" ht="22.5" x14ac:dyDescent="0.3">
      <c r="A277" s="1"/>
      <c r="B277" s="4" t="s">
        <v>1</v>
      </c>
      <c r="C277" s="2"/>
      <c r="D277" s="3"/>
      <c r="E277" s="3"/>
      <c r="G277" s="1"/>
      <c r="H277" s="1"/>
      <c r="J277" s="1"/>
      <c r="K277" s="1"/>
      <c r="M277" s="1"/>
      <c r="N277" s="1"/>
      <c r="P277" s="1"/>
      <c r="Q277" s="1"/>
      <c r="S277" s="1"/>
      <c r="T277" s="1"/>
      <c r="V277" s="1"/>
      <c r="W277" s="1"/>
      <c r="Y277" s="1"/>
      <c r="Z277" s="1"/>
      <c r="AB277" s="1"/>
      <c r="AC277" s="1"/>
      <c r="AE277" s="1"/>
      <c r="AF277" s="1"/>
      <c r="AH277" s="1"/>
      <c r="AI277" s="1"/>
      <c r="AK277" s="1"/>
      <c r="AL277" s="1"/>
      <c r="AN277" s="1"/>
      <c r="AO277" s="1"/>
      <c r="AQ277" s="1"/>
      <c r="AR277" s="1"/>
      <c r="AT277" s="1"/>
      <c r="AU277" s="1"/>
      <c r="AW277" s="1"/>
      <c r="AX277" s="1"/>
      <c r="AY277" s="1"/>
      <c r="AZ277" s="1"/>
    </row>
    <row r="278" spans="1:53" x14ac:dyDescent="0.25">
      <c r="A278" s="1"/>
      <c r="B278" s="1"/>
      <c r="C278" s="2"/>
      <c r="D278" s="26" t="s">
        <v>38</v>
      </c>
      <c r="E278" s="15"/>
      <c r="G278" s="136" t="s">
        <v>39</v>
      </c>
      <c r="H278" s="136"/>
      <c r="J278" s="136" t="s">
        <v>41</v>
      </c>
      <c r="K278" s="136"/>
      <c r="M278" s="136" t="s">
        <v>40</v>
      </c>
      <c r="N278" s="136"/>
      <c r="P278" s="136" t="s">
        <v>42</v>
      </c>
      <c r="Q278" s="136"/>
      <c r="S278" s="136" t="s">
        <v>43</v>
      </c>
      <c r="T278" s="136"/>
      <c r="V278" s="136" t="s">
        <v>44</v>
      </c>
      <c r="W278" s="136"/>
      <c r="Y278" s="136" t="s">
        <v>45</v>
      </c>
      <c r="Z278" s="136"/>
      <c r="AB278" s="136" t="s">
        <v>46</v>
      </c>
      <c r="AC278" s="136"/>
      <c r="AE278" s="136" t="s">
        <v>47</v>
      </c>
      <c r="AF278" s="136"/>
      <c r="AH278" s="136" t="s">
        <v>48</v>
      </c>
      <c r="AI278" s="136"/>
      <c r="AK278" s="136" t="s">
        <v>46</v>
      </c>
      <c r="AL278" s="136"/>
      <c r="AN278" s="136" t="s">
        <v>47</v>
      </c>
      <c r="AO278" s="136"/>
      <c r="AQ278" s="136" t="s">
        <v>48</v>
      </c>
      <c r="AR278" s="136"/>
      <c r="AT278" s="26" t="s">
        <v>49</v>
      </c>
      <c r="AU278" s="26"/>
      <c r="AW278" s="26" t="s">
        <v>50</v>
      </c>
      <c r="AX278" s="26"/>
      <c r="AY278" s="1"/>
      <c r="AZ278" s="1"/>
    </row>
    <row r="279" spans="1:53" ht="18" thickBot="1" x14ac:dyDescent="0.35">
      <c r="A279" s="1"/>
      <c r="B279" s="5" t="s">
        <v>2</v>
      </c>
      <c r="C279" s="6" t="s">
        <v>3</v>
      </c>
      <c r="D279" s="7" t="s">
        <v>9</v>
      </c>
      <c r="E279" s="7" t="s">
        <v>4</v>
      </c>
      <c r="G279" s="7" t="s">
        <v>9</v>
      </c>
      <c r="H279" s="8" t="s">
        <v>4</v>
      </c>
      <c r="J279" s="7" t="s">
        <v>9</v>
      </c>
      <c r="K279" s="8" t="s">
        <v>4</v>
      </c>
      <c r="M279" s="7" t="s">
        <v>9</v>
      </c>
      <c r="N279" s="8" t="s">
        <v>4</v>
      </c>
      <c r="P279" s="7" t="s">
        <v>9</v>
      </c>
      <c r="Q279" s="8" t="s">
        <v>4</v>
      </c>
      <c r="S279" s="7" t="s">
        <v>9</v>
      </c>
      <c r="T279" s="8" t="s">
        <v>4</v>
      </c>
      <c r="V279" s="7" t="s">
        <v>9</v>
      </c>
      <c r="W279" s="8" t="s">
        <v>4</v>
      </c>
      <c r="Y279" s="7" t="s">
        <v>9</v>
      </c>
      <c r="Z279" s="8" t="s">
        <v>4</v>
      </c>
      <c r="AB279" s="7" t="s">
        <v>9</v>
      </c>
      <c r="AC279" s="8" t="s">
        <v>4</v>
      </c>
      <c r="AE279" s="7" t="s">
        <v>9</v>
      </c>
      <c r="AF279" s="8" t="s">
        <v>4</v>
      </c>
      <c r="AH279" s="7" t="s">
        <v>9</v>
      </c>
      <c r="AI279" s="8" t="s">
        <v>4</v>
      </c>
      <c r="AK279" s="7" t="s">
        <v>9</v>
      </c>
      <c r="AL279" s="8" t="s">
        <v>4</v>
      </c>
      <c r="AN279" s="7" t="s">
        <v>9</v>
      </c>
      <c r="AO279" s="8" t="s">
        <v>4</v>
      </c>
      <c r="AQ279" s="7" t="s">
        <v>9</v>
      </c>
      <c r="AR279" s="8" t="s">
        <v>4</v>
      </c>
      <c r="AT279" s="7" t="s">
        <v>9</v>
      </c>
      <c r="AU279" s="8" t="s">
        <v>4</v>
      </c>
      <c r="AW279" s="7" t="s">
        <v>9</v>
      </c>
      <c r="AX279" s="8" t="s">
        <v>4</v>
      </c>
      <c r="AZ279" s="8" t="s">
        <v>10</v>
      </c>
      <c r="BA279" s="5" t="s">
        <v>11</v>
      </c>
    </row>
    <row r="280" spans="1:53" ht="16.5" thickTop="1" thickBot="1" x14ac:dyDescent="0.3">
      <c r="A280" s="13" t="s">
        <v>63</v>
      </c>
      <c r="B280" s="1"/>
      <c r="C280" s="22"/>
      <c r="D280" s="3"/>
      <c r="E280" s="3"/>
      <c r="F280" s="20"/>
      <c r="G280" s="1"/>
      <c r="H280" s="1"/>
      <c r="I280" s="20"/>
      <c r="J280" s="1"/>
      <c r="K280" s="1"/>
      <c r="L280" s="20"/>
      <c r="M280" s="1"/>
      <c r="N280" s="1"/>
      <c r="O280" s="20"/>
      <c r="P280" s="1"/>
      <c r="Q280" s="1"/>
      <c r="R280" s="20"/>
      <c r="S280" s="1"/>
      <c r="T280" s="1"/>
      <c r="U280" s="20"/>
      <c r="V280" s="1"/>
      <c r="W280" s="1"/>
      <c r="X280" s="20"/>
      <c r="Y280" s="1"/>
      <c r="Z280" s="1"/>
      <c r="AA280" s="20"/>
      <c r="AB280" s="1"/>
      <c r="AC280" s="1"/>
      <c r="AD280" s="20"/>
      <c r="AE280" s="1"/>
      <c r="AF280" s="1"/>
      <c r="AG280" s="20"/>
      <c r="AH280" s="1"/>
      <c r="AI280" s="1"/>
      <c r="AJ280" s="20"/>
      <c r="AK280" s="1"/>
      <c r="AL280" s="1"/>
      <c r="AM280" s="20"/>
      <c r="AN280" s="1"/>
      <c r="AO280" s="1"/>
      <c r="AP280" s="20"/>
      <c r="AQ280" s="1"/>
      <c r="AR280" s="1"/>
      <c r="AT280" s="1"/>
      <c r="AU280" s="1"/>
      <c r="AV280" s="20"/>
      <c r="AW280" s="1"/>
      <c r="AX280" s="1"/>
      <c r="AY280" s="20"/>
      <c r="AZ280" s="1"/>
      <c r="BA280" s="1"/>
    </row>
    <row r="281" spans="1:53" x14ac:dyDescent="0.25">
      <c r="A281" s="1"/>
      <c r="B281" s="1" t="s">
        <v>26</v>
      </c>
      <c r="C281" s="23" t="s">
        <v>27</v>
      </c>
      <c r="D281" s="21"/>
      <c r="E281" s="1">
        <f t="shared" ref="E281:E297" si="216">COUNT(D281)</f>
        <v>0</v>
      </c>
      <c r="F281" s="20"/>
      <c r="G281" s="19"/>
      <c r="H281" s="1">
        <f t="shared" ref="H281:H297" si="217">COUNT(G281)</f>
        <v>0</v>
      </c>
      <c r="I281" s="20"/>
      <c r="J281" s="9"/>
      <c r="K281" s="1">
        <f t="shared" ref="K281:K297" si="218">COUNT(J281)</f>
        <v>0</v>
      </c>
      <c r="L281" s="20"/>
      <c r="M281" s="9"/>
      <c r="N281" s="1">
        <f t="shared" ref="N281:N297" si="219">COUNT(M281)</f>
        <v>0</v>
      </c>
      <c r="O281" s="20"/>
      <c r="P281" s="9"/>
      <c r="Q281" s="1">
        <f t="shared" ref="Q281:Q297" si="220">COUNT(P281)</f>
        <v>0</v>
      </c>
      <c r="R281" s="20"/>
      <c r="S281" s="9"/>
      <c r="T281" s="1">
        <f t="shared" ref="T281:T297" si="221">COUNT(S281)</f>
        <v>0</v>
      </c>
      <c r="U281" s="20"/>
      <c r="V281" s="9"/>
      <c r="W281" s="1">
        <f t="shared" ref="W281:W297" si="222">COUNT(V281)</f>
        <v>0</v>
      </c>
      <c r="X281" s="20"/>
      <c r="Y281" s="9"/>
      <c r="Z281" s="1">
        <f t="shared" ref="Z281:Z297" si="223">COUNT(Y281)</f>
        <v>0</v>
      </c>
      <c r="AA281" s="20"/>
      <c r="AB281" s="9">
        <v>15</v>
      </c>
      <c r="AC281" s="1">
        <f t="shared" ref="AC281:AC297" si="224">COUNT(AB281)</f>
        <v>1</v>
      </c>
      <c r="AD281" s="20"/>
      <c r="AE281" s="9"/>
      <c r="AF281" s="1">
        <f t="shared" ref="AF281:AF297" si="225">COUNT(AE281)</f>
        <v>0</v>
      </c>
      <c r="AG281" s="20"/>
      <c r="AH281" s="9"/>
      <c r="AI281" s="1">
        <f t="shared" ref="AI281:AI297" si="226">COUNT(AH281)</f>
        <v>0</v>
      </c>
      <c r="AJ281" s="20"/>
      <c r="AK281" s="9"/>
      <c r="AL281" s="1">
        <f t="shared" ref="AL281:AL297" si="227">COUNT(AK281)</f>
        <v>0</v>
      </c>
      <c r="AM281" s="20"/>
      <c r="AN281" s="9"/>
      <c r="AO281" s="1">
        <f t="shared" ref="AO281:AO297" si="228">COUNT(AN281)</f>
        <v>0</v>
      </c>
      <c r="AP281" s="20"/>
      <c r="AQ281" s="9"/>
      <c r="AR281" s="1">
        <f t="shared" ref="AR281:AR297" si="229">COUNT(AQ281)</f>
        <v>0</v>
      </c>
      <c r="AT281" s="9"/>
      <c r="AU281" s="1">
        <f t="shared" ref="AU281:AU297" si="230">COUNT(AT281)</f>
        <v>0</v>
      </c>
      <c r="AV281" s="20"/>
      <c r="AW281" s="9"/>
      <c r="AX281" s="1">
        <f t="shared" ref="AX281:AX297" si="231">COUNT(AW281)</f>
        <v>0</v>
      </c>
      <c r="AY281" s="20"/>
      <c r="AZ281" s="10">
        <f t="shared" ref="AZ281:AZ297" si="232">SUM(AW281,AT281,AH281,AE281,AB281,Y281,V281,S281,P281,M281,J281,G281,D281)</f>
        <v>15</v>
      </c>
      <c r="BA281" s="10">
        <f t="shared" ref="BA281:BA297" si="233">SUM(AX281,AU281,AI281,AF281,AC281,Z281,W281,T281,Q281,N281,K281,H281,E281)</f>
        <v>1</v>
      </c>
    </row>
    <row r="282" spans="1:53" x14ac:dyDescent="0.25">
      <c r="A282" s="1"/>
      <c r="B282" s="18" t="s">
        <v>15</v>
      </c>
      <c r="C282" s="24" t="s">
        <v>22</v>
      </c>
      <c r="D282" s="21"/>
      <c r="E282" s="1">
        <f t="shared" si="216"/>
        <v>0</v>
      </c>
      <c r="F282" s="20"/>
      <c r="G282" s="19"/>
      <c r="H282" s="1">
        <f t="shared" si="217"/>
        <v>0</v>
      </c>
      <c r="I282" s="20"/>
      <c r="J282" s="9"/>
      <c r="K282" s="1">
        <f t="shared" si="218"/>
        <v>0</v>
      </c>
      <c r="L282" s="20"/>
      <c r="M282" s="9"/>
      <c r="N282" s="1">
        <f t="shared" si="219"/>
        <v>0</v>
      </c>
      <c r="O282" s="20"/>
      <c r="P282" s="9"/>
      <c r="Q282" s="1">
        <f t="shared" si="220"/>
        <v>0</v>
      </c>
      <c r="R282" s="20"/>
      <c r="S282" s="9"/>
      <c r="T282" s="1">
        <f t="shared" si="221"/>
        <v>0</v>
      </c>
      <c r="U282" s="20"/>
      <c r="V282" s="9"/>
      <c r="W282" s="1">
        <f t="shared" si="222"/>
        <v>0</v>
      </c>
      <c r="X282" s="20"/>
      <c r="Y282" s="9"/>
      <c r="Z282" s="1">
        <f t="shared" si="223"/>
        <v>0</v>
      </c>
      <c r="AA282" s="20"/>
      <c r="AB282" s="9"/>
      <c r="AC282" s="1">
        <f t="shared" si="224"/>
        <v>0</v>
      </c>
      <c r="AD282" s="20"/>
      <c r="AE282" s="9"/>
      <c r="AF282" s="1">
        <f t="shared" si="225"/>
        <v>0</v>
      </c>
      <c r="AG282" s="20"/>
      <c r="AH282" s="9"/>
      <c r="AI282" s="1">
        <f t="shared" si="226"/>
        <v>0</v>
      </c>
      <c r="AJ282" s="20"/>
      <c r="AK282" s="9"/>
      <c r="AL282" s="1">
        <f t="shared" si="227"/>
        <v>0</v>
      </c>
      <c r="AM282" s="20"/>
      <c r="AN282" s="9"/>
      <c r="AO282" s="1">
        <f t="shared" si="228"/>
        <v>0</v>
      </c>
      <c r="AP282" s="20"/>
      <c r="AQ282" s="9"/>
      <c r="AR282" s="1">
        <f t="shared" si="229"/>
        <v>0</v>
      </c>
      <c r="AT282" s="9"/>
      <c r="AU282" s="1">
        <f t="shared" si="230"/>
        <v>0</v>
      </c>
      <c r="AV282" s="20"/>
      <c r="AW282" s="9"/>
      <c r="AX282" s="1">
        <f t="shared" si="231"/>
        <v>0</v>
      </c>
      <c r="AY282" s="20"/>
      <c r="AZ282" s="10">
        <f t="shared" si="232"/>
        <v>0</v>
      </c>
      <c r="BA282" s="10">
        <f t="shared" si="233"/>
        <v>0</v>
      </c>
    </row>
    <row r="283" spans="1:53" x14ac:dyDescent="0.25">
      <c r="A283" s="1"/>
      <c r="B283" s="3" t="s">
        <v>17</v>
      </c>
      <c r="C283" s="23" t="s">
        <v>18</v>
      </c>
      <c r="D283" s="21"/>
      <c r="E283" s="1">
        <f t="shared" si="216"/>
        <v>0</v>
      </c>
      <c r="F283" s="20"/>
      <c r="G283" s="19"/>
      <c r="H283" s="1">
        <f t="shared" si="217"/>
        <v>0</v>
      </c>
      <c r="I283" s="20"/>
      <c r="J283" s="9"/>
      <c r="K283" s="1">
        <f t="shared" si="218"/>
        <v>0</v>
      </c>
      <c r="L283" s="20"/>
      <c r="M283" s="9"/>
      <c r="N283" s="1">
        <f t="shared" si="219"/>
        <v>0</v>
      </c>
      <c r="O283" s="20"/>
      <c r="P283" s="9"/>
      <c r="Q283" s="1">
        <f t="shared" si="220"/>
        <v>0</v>
      </c>
      <c r="R283" s="20"/>
      <c r="S283" s="9"/>
      <c r="T283" s="1">
        <f t="shared" si="221"/>
        <v>0</v>
      </c>
      <c r="U283" s="20"/>
      <c r="V283" s="9"/>
      <c r="W283" s="1">
        <f t="shared" si="222"/>
        <v>0</v>
      </c>
      <c r="X283" s="20"/>
      <c r="Y283" s="9"/>
      <c r="Z283" s="1">
        <f t="shared" si="223"/>
        <v>0</v>
      </c>
      <c r="AA283" s="20"/>
      <c r="AB283" s="9"/>
      <c r="AC283" s="1">
        <f t="shared" si="224"/>
        <v>0</v>
      </c>
      <c r="AD283" s="20"/>
      <c r="AE283" s="9"/>
      <c r="AF283" s="1">
        <f t="shared" si="225"/>
        <v>0</v>
      </c>
      <c r="AG283" s="20"/>
      <c r="AH283" s="9"/>
      <c r="AI283" s="1">
        <f t="shared" si="226"/>
        <v>0</v>
      </c>
      <c r="AJ283" s="20"/>
      <c r="AK283" s="9"/>
      <c r="AL283" s="1">
        <f t="shared" si="227"/>
        <v>0</v>
      </c>
      <c r="AM283" s="20"/>
      <c r="AN283" s="9"/>
      <c r="AO283" s="1">
        <f t="shared" si="228"/>
        <v>0</v>
      </c>
      <c r="AP283" s="20"/>
      <c r="AQ283" s="9"/>
      <c r="AR283" s="1">
        <f t="shared" si="229"/>
        <v>0</v>
      </c>
      <c r="AT283" s="9"/>
      <c r="AU283" s="1">
        <f t="shared" si="230"/>
        <v>0</v>
      </c>
      <c r="AV283" s="20"/>
      <c r="AW283" s="9"/>
      <c r="AX283" s="1">
        <f t="shared" si="231"/>
        <v>0</v>
      </c>
      <c r="AY283" s="20"/>
      <c r="AZ283" s="10">
        <f t="shared" si="232"/>
        <v>0</v>
      </c>
      <c r="BA283" s="10">
        <f t="shared" si="233"/>
        <v>0</v>
      </c>
    </row>
    <row r="284" spans="1:53" x14ac:dyDescent="0.25">
      <c r="A284" s="1"/>
      <c r="B284" s="1" t="s">
        <v>17</v>
      </c>
      <c r="C284" s="24" t="s">
        <v>19</v>
      </c>
      <c r="D284" s="21"/>
      <c r="E284" s="1">
        <f t="shared" si="216"/>
        <v>0</v>
      </c>
      <c r="F284" s="20"/>
      <c r="G284" s="19"/>
      <c r="H284" s="1">
        <f t="shared" si="217"/>
        <v>0</v>
      </c>
      <c r="I284" s="20"/>
      <c r="J284" s="9"/>
      <c r="K284" s="1">
        <f t="shared" si="218"/>
        <v>0</v>
      </c>
      <c r="L284" s="20"/>
      <c r="M284" s="9"/>
      <c r="N284" s="1">
        <f t="shared" si="219"/>
        <v>0</v>
      </c>
      <c r="O284" s="20"/>
      <c r="P284" s="9"/>
      <c r="Q284" s="1">
        <f t="shared" si="220"/>
        <v>0</v>
      </c>
      <c r="R284" s="20"/>
      <c r="S284" s="9"/>
      <c r="T284" s="1">
        <f t="shared" si="221"/>
        <v>0</v>
      </c>
      <c r="U284" s="20"/>
      <c r="V284" s="9"/>
      <c r="W284" s="1">
        <f t="shared" si="222"/>
        <v>0</v>
      </c>
      <c r="X284" s="20"/>
      <c r="Y284" s="9"/>
      <c r="Z284" s="1">
        <f t="shared" si="223"/>
        <v>0</v>
      </c>
      <c r="AA284" s="20"/>
      <c r="AB284" s="9"/>
      <c r="AC284" s="1">
        <f t="shared" si="224"/>
        <v>0</v>
      </c>
      <c r="AD284" s="20"/>
      <c r="AE284" s="9"/>
      <c r="AF284" s="1">
        <f t="shared" si="225"/>
        <v>0</v>
      </c>
      <c r="AG284" s="20"/>
      <c r="AH284" s="9"/>
      <c r="AI284" s="1">
        <f t="shared" si="226"/>
        <v>0</v>
      </c>
      <c r="AJ284" s="20"/>
      <c r="AK284" s="9"/>
      <c r="AL284" s="1">
        <f t="shared" si="227"/>
        <v>0</v>
      </c>
      <c r="AM284" s="20"/>
      <c r="AN284" s="9"/>
      <c r="AO284" s="1">
        <f t="shared" si="228"/>
        <v>0</v>
      </c>
      <c r="AP284" s="20"/>
      <c r="AQ284" s="9"/>
      <c r="AR284" s="1">
        <f t="shared" si="229"/>
        <v>0</v>
      </c>
      <c r="AT284" s="9"/>
      <c r="AU284" s="1">
        <f t="shared" si="230"/>
        <v>0</v>
      </c>
      <c r="AV284" s="20"/>
      <c r="AW284" s="9"/>
      <c r="AX284" s="1">
        <f t="shared" si="231"/>
        <v>0</v>
      </c>
      <c r="AY284" s="20"/>
      <c r="AZ284" s="10">
        <f t="shared" si="232"/>
        <v>0</v>
      </c>
      <c r="BA284" s="10">
        <f t="shared" si="233"/>
        <v>0</v>
      </c>
    </row>
    <row r="285" spans="1:53" x14ac:dyDescent="0.25">
      <c r="A285" s="1"/>
      <c r="B285" s="3" t="s">
        <v>14</v>
      </c>
      <c r="C285" s="24" t="s">
        <v>21</v>
      </c>
      <c r="D285" s="21"/>
      <c r="E285" s="1">
        <f t="shared" si="216"/>
        <v>0</v>
      </c>
      <c r="F285" s="20"/>
      <c r="G285" s="19"/>
      <c r="H285" s="1">
        <f t="shared" si="217"/>
        <v>0</v>
      </c>
      <c r="I285" s="20"/>
      <c r="J285" s="9"/>
      <c r="K285" s="1">
        <f t="shared" si="218"/>
        <v>0</v>
      </c>
      <c r="L285" s="20"/>
      <c r="M285" s="9"/>
      <c r="N285" s="1">
        <f t="shared" si="219"/>
        <v>0</v>
      </c>
      <c r="O285" s="20"/>
      <c r="P285" s="9"/>
      <c r="Q285" s="1">
        <f t="shared" si="220"/>
        <v>0</v>
      </c>
      <c r="R285" s="20"/>
      <c r="S285" s="9"/>
      <c r="T285" s="1">
        <f t="shared" si="221"/>
        <v>0</v>
      </c>
      <c r="U285" s="20"/>
      <c r="V285" s="9"/>
      <c r="W285" s="1">
        <f t="shared" si="222"/>
        <v>0</v>
      </c>
      <c r="X285" s="20"/>
      <c r="Y285" s="9"/>
      <c r="Z285" s="1">
        <f t="shared" si="223"/>
        <v>0</v>
      </c>
      <c r="AA285" s="20"/>
      <c r="AB285" s="9"/>
      <c r="AC285" s="1">
        <f t="shared" si="224"/>
        <v>0</v>
      </c>
      <c r="AD285" s="20"/>
      <c r="AE285" s="9"/>
      <c r="AF285" s="1">
        <f t="shared" si="225"/>
        <v>0</v>
      </c>
      <c r="AG285" s="20"/>
      <c r="AH285" s="9"/>
      <c r="AI285" s="1">
        <f t="shared" si="226"/>
        <v>0</v>
      </c>
      <c r="AJ285" s="20"/>
      <c r="AK285" s="9"/>
      <c r="AL285" s="1">
        <f t="shared" si="227"/>
        <v>0</v>
      </c>
      <c r="AM285" s="20"/>
      <c r="AN285" s="9"/>
      <c r="AO285" s="1">
        <f t="shared" si="228"/>
        <v>0</v>
      </c>
      <c r="AP285" s="20"/>
      <c r="AQ285" s="9"/>
      <c r="AR285" s="1">
        <f t="shared" si="229"/>
        <v>0</v>
      </c>
      <c r="AT285" s="9"/>
      <c r="AU285" s="1">
        <f t="shared" si="230"/>
        <v>0</v>
      </c>
      <c r="AV285" s="20"/>
      <c r="AW285" s="9"/>
      <c r="AX285" s="1">
        <f t="shared" si="231"/>
        <v>0</v>
      </c>
      <c r="AY285" s="20"/>
      <c r="AZ285" s="10">
        <f t="shared" si="232"/>
        <v>0</v>
      </c>
      <c r="BA285" s="10">
        <f t="shared" si="233"/>
        <v>0</v>
      </c>
    </row>
    <row r="286" spans="1:53" x14ac:dyDescent="0.25">
      <c r="A286" s="1"/>
      <c r="B286" s="3" t="s">
        <v>6</v>
      </c>
      <c r="C286" s="23" t="s">
        <v>29</v>
      </c>
      <c r="D286" s="21"/>
      <c r="E286" s="1">
        <f t="shared" si="216"/>
        <v>0</v>
      </c>
      <c r="F286" s="20"/>
      <c r="G286" s="19"/>
      <c r="H286" s="1">
        <f t="shared" si="217"/>
        <v>0</v>
      </c>
      <c r="I286" s="20"/>
      <c r="J286" s="9"/>
      <c r="K286" s="1">
        <f t="shared" si="218"/>
        <v>0</v>
      </c>
      <c r="L286" s="20"/>
      <c r="M286" s="9"/>
      <c r="N286" s="1">
        <f t="shared" si="219"/>
        <v>0</v>
      </c>
      <c r="O286" s="20"/>
      <c r="P286" s="9"/>
      <c r="Q286" s="1">
        <f t="shared" si="220"/>
        <v>0</v>
      </c>
      <c r="R286" s="20"/>
      <c r="S286" s="9"/>
      <c r="T286" s="1">
        <f t="shared" si="221"/>
        <v>0</v>
      </c>
      <c r="U286" s="20"/>
      <c r="V286" s="9"/>
      <c r="W286" s="1">
        <f t="shared" si="222"/>
        <v>0</v>
      </c>
      <c r="X286" s="20"/>
      <c r="Y286" s="9"/>
      <c r="Z286" s="1">
        <f t="shared" si="223"/>
        <v>0</v>
      </c>
      <c r="AA286" s="20"/>
      <c r="AB286" s="9"/>
      <c r="AC286" s="1">
        <f t="shared" si="224"/>
        <v>0</v>
      </c>
      <c r="AD286" s="20"/>
      <c r="AE286" s="9"/>
      <c r="AF286" s="1">
        <f t="shared" si="225"/>
        <v>0</v>
      </c>
      <c r="AG286" s="20"/>
      <c r="AH286" s="9"/>
      <c r="AI286" s="1">
        <f t="shared" si="226"/>
        <v>0</v>
      </c>
      <c r="AJ286" s="20"/>
      <c r="AK286" s="9"/>
      <c r="AL286" s="1">
        <f t="shared" si="227"/>
        <v>0</v>
      </c>
      <c r="AM286" s="20"/>
      <c r="AN286" s="9"/>
      <c r="AO286" s="1">
        <f t="shared" si="228"/>
        <v>0</v>
      </c>
      <c r="AP286" s="20"/>
      <c r="AQ286" s="9"/>
      <c r="AR286" s="1">
        <f t="shared" si="229"/>
        <v>0</v>
      </c>
      <c r="AT286" s="9"/>
      <c r="AU286" s="1">
        <f t="shared" si="230"/>
        <v>0</v>
      </c>
      <c r="AV286" s="20"/>
      <c r="AW286" s="9"/>
      <c r="AX286" s="1">
        <f t="shared" si="231"/>
        <v>0</v>
      </c>
      <c r="AY286" s="20"/>
      <c r="AZ286" s="10">
        <f t="shared" si="232"/>
        <v>0</v>
      </c>
      <c r="BA286" s="10">
        <f t="shared" si="233"/>
        <v>0</v>
      </c>
    </row>
    <row r="287" spans="1:53" x14ac:dyDescent="0.25">
      <c r="A287" s="1"/>
      <c r="B287" s="18" t="s">
        <v>16</v>
      </c>
      <c r="C287" s="24" t="s">
        <v>20</v>
      </c>
      <c r="D287" s="21"/>
      <c r="E287" s="1">
        <f t="shared" si="216"/>
        <v>0</v>
      </c>
      <c r="F287" s="20"/>
      <c r="G287" s="19"/>
      <c r="H287" s="1">
        <f t="shared" si="217"/>
        <v>0</v>
      </c>
      <c r="I287" s="20"/>
      <c r="J287" s="9"/>
      <c r="K287" s="1">
        <f t="shared" si="218"/>
        <v>0</v>
      </c>
      <c r="L287" s="20"/>
      <c r="M287" s="9"/>
      <c r="N287" s="1">
        <f t="shared" si="219"/>
        <v>0</v>
      </c>
      <c r="O287" s="20"/>
      <c r="P287" s="9"/>
      <c r="Q287" s="1">
        <f t="shared" si="220"/>
        <v>0</v>
      </c>
      <c r="R287" s="20"/>
      <c r="S287" s="9"/>
      <c r="T287" s="1">
        <f t="shared" si="221"/>
        <v>0</v>
      </c>
      <c r="U287" s="20"/>
      <c r="V287" s="9"/>
      <c r="W287" s="1">
        <f t="shared" si="222"/>
        <v>0</v>
      </c>
      <c r="X287" s="20"/>
      <c r="Y287" s="9"/>
      <c r="Z287" s="1">
        <f t="shared" si="223"/>
        <v>0</v>
      </c>
      <c r="AA287" s="20"/>
      <c r="AB287" s="9"/>
      <c r="AC287" s="1">
        <f t="shared" si="224"/>
        <v>0</v>
      </c>
      <c r="AD287" s="20"/>
      <c r="AE287" s="9"/>
      <c r="AF287" s="1">
        <f t="shared" si="225"/>
        <v>0</v>
      </c>
      <c r="AG287" s="20"/>
      <c r="AH287" s="9"/>
      <c r="AI287" s="1">
        <f t="shared" si="226"/>
        <v>0</v>
      </c>
      <c r="AJ287" s="20"/>
      <c r="AK287" s="9"/>
      <c r="AL287" s="1">
        <f t="shared" si="227"/>
        <v>0</v>
      </c>
      <c r="AM287" s="20"/>
      <c r="AN287" s="9"/>
      <c r="AO287" s="1">
        <f t="shared" si="228"/>
        <v>0</v>
      </c>
      <c r="AP287" s="20"/>
      <c r="AQ287" s="9"/>
      <c r="AR287" s="1">
        <f t="shared" si="229"/>
        <v>0</v>
      </c>
      <c r="AT287" s="9"/>
      <c r="AU287" s="1">
        <f t="shared" si="230"/>
        <v>0</v>
      </c>
      <c r="AV287" s="20"/>
      <c r="AW287" s="9"/>
      <c r="AX287" s="1">
        <f t="shared" si="231"/>
        <v>0</v>
      </c>
      <c r="AY287" s="20"/>
      <c r="AZ287" s="10">
        <f t="shared" si="232"/>
        <v>0</v>
      </c>
      <c r="BA287" s="10">
        <f t="shared" si="233"/>
        <v>0</v>
      </c>
    </row>
    <row r="288" spans="1:53" x14ac:dyDescent="0.25">
      <c r="A288" s="16"/>
      <c r="B288" s="3" t="s">
        <v>33</v>
      </c>
      <c r="C288" s="25" t="s">
        <v>34</v>
      </c>
      <c r="D288" s="21"/>
      <c r="E288" s="1">
        <f t="shared" si="216"/>
        <v>0</v>
      </c>
      <c r="F288" s="20"/>
      <c r="G288" s="19"/>
      <c r="H288" s="1">
        <f t="shared" si="217"/>
        <v>0</v>
      </c>
      <c r="I288" s="20"/>
      <c r="J288" s="9"/>
      <c r="K288" s="1">
        <f t="shared" si="218"/>
        <v>0</v>
      </c>
      <c r="L288" s="20"/>
      <c r="M288" s="9"/>
      <c r="N288" s="1">
        <f t="shared" si="219"/>
        <v>0</v>
      </c>
      <c r="O288" s="20"/>
      <c r="P288" s="9">
        <v>1</v>
      </c>
      <c r="Q288" s="1">
        <f t="shared" si="220"/>
        <v>1</v>
      </c>
      <c r="R288" s="20"/>
      <c r="S288" s="9"/>
      <c r="T288" s="1">
        <f t="shared" si="221"/>
        <v>0</v>
      </c>
      <c r="U288" s="20"/>
      <c r="V288" s="9"/>
      <c r="W288" s="1">
        <f t="shared" si="222"/>
        <v>0</v>
      </c>
      <c r="X288" s="20"/>
      <c r="Y288" s="9"/>
      <c r="Z288" s="1">
        <f t="shared" si="223"/>
        <v>0</v>
      </c>
      <c r="AA288" s="20"/>
      <c r="AB288" s="9"/>
      <c r="AC288" s="1">
        <f t="shared" si="224"/>
        <v>0</v>
      </c>
      <c r="AD288" s="20"/>
      <c r="AE288" s="9"/>
      <c r="AF288" s="1">
        <f t="shared" si="225"/>
        <v>0</v>
      </c>
      <c r="AG288" s="20"/>
      <c r="AH288" s="9"/>
      <c r="AI288" s="1">
        <f t="shared" si="226"/>
        <v>0</v>
      </c>
      <c r="AJ288" s="20"/>
      <c r="AK288" s="9"/>
      <c r="AL288" s="1">
        <f t="shared" si="227"/>
        <v>0</v>
      </c>
      <c r="AM288" s="20"/>
      <c r="AN288" s="9"/>
      <c r="AO288" s="1">
        <f t="shared" si="228"/>
        <v>0</v>
      </c>
      <c r="AP288" s="20"/>
      <c r="AQ288" s="9"/>
      <c r="AR288" s="1">
        <f t="shared" si="229"/>
        <v>0</v>
      </c>
      <c r="AT288" s="9"/>
      <c r="AU288" s="1">
        <f t="shared" si="230"/>
        <v>0</v>
      </c>
      <c r="AV288" s="20"/>
      <c r="AW288" s="9"/>
      <c r="AX288" s="1">
        <f t="shared" si="231"/>
        <v>0</v>
      </c>
      <c r="AY288" s="20"/>
      <c r="AZ288" s="10">
        <f t="shared" si="232"/>
        <v>1</v>
      </c>
      <c r="BA288" s="10">
        <f t="shared" si="233"/>
        <v>1</v>
      </c>
    </row>
    <row r="289" spans="1:53" x14ac:dyDescent="0.25">
      <c r="A289" s="1"/>
      <c r="B289" s="3" t="s">
        <v>31</v>
      </c>
      <c r="C289" s="25" t="s">
        <v>32</v>
      </c>
      <c r="D289" s="21"/>
      <c r="E289" s="1">
        <f t="shared" si="216"/>
        <v>0</v>
      </c>
      <c r="F289" s="20"/>
      <c r="G289" s="19"/>
      <c r="H289" s="1">
        <f t="shared" si="217"/>
        <v>0</v>
      </c>
      <c r="I289" s="20"/>
      <c r="J289" s="9"/>
      <c r="K289" s="1">
        <f t="shared" si="218"/>
        <v>0</v>
      </c>
      <c r="L289" s="20"/>
      <c r="M289" s="9"/>
      <c r="N289" s="1">
        <f t="shared" si="219"/>
        <v>0</v>
      </c>
      <c r="O289" s="20"/>
      <c r="P289" s="9"/>
      <c r="Q289" s="1">
        <f t="shared" si="220"/>
        <v>0</v>
      </c>
      <c r="R289" s="20"/>
      <c r="S289" s="9"/>
      <c r="T289" s="1">
        <f t="shared" si="221"/>
        <v>0</v>
      </c>
      <c r="U289" s="20"/>
      <c r="V289" s="9"/>
      <c r="W289" s="1">
        <f t="shared" si="222"/>
        <v>0</v>
      </c>
      <c r="X289" s="20"/>
      <c r="Y289" s="9"/>
      <c r="Z289" s="1">
        <f t="shared" si="223"/>
        <v>0</v>
      </c>
      <c r="AA289" s="20"/>
      <c r="AB289" s="9"/>
      <c r="AC289" s="1">
        <f t="shared" si="224"/>
        <v>0</v>
      </c>
      <c r="AD289" s="20"/>
      <c r="AE289" s="9"/>
      <c r="AF289" s="1">
        <f t="shared" si="225"/>
        <v>0</v>
      </c>
      <c r="AG289" s="20"/>
      <c r="AH289" s="9"/>
      <c r="AI289" s="1">
        <f t="shared" si="226"/>
        <v>0</v>
      </c>
      <c r="AJ289" s="20"/>
      <c r="AK289" s="9"/>
      <c r="AL289" s="1">
        <f t="shared" si="227"/>
        <v>0</v>
      </c>
      <c r="AM289" s="20"/>
      <c r="AN289" s="9"/>
      <c r="AO289" s="1">
        <f t="shared" si="228"/>
        <v>0</v>
      </c>
      <c r="AP289" s="20"/>
      <c r="AQ289" s="9"/>
      <c r="AR289" s="1">
        <f t="shared" si="229"/>
        <v>0</v>
      </c>
      <c r="AT289" s="9"/>
      <c r="AU289" s="1">
        <f t="shared" si="230"/>
        <v>0</v>
      </c>
      <c r="AV289" s="20"/>
      <c r="AW289" s="9"/>
      <c r="AX289" s="1">
        <f t="shared" si="231"/>
        <v>0</v>
      </c>
      <c r="AY289" s="20"/>
      <c r="AZ289" s="10">
        <f t="shared" si="232"/>
        <v>0</v>
      </c>
      <c r="BA289" s="10">
        <f t="shared" si="233"/>
        <v>0</v>
      </c>
    </row>
    <row r="290" spans="1:53" x14ac:dyDescent="0.25">
      <c r="A290" s="1"/>
      <c r="B290" s="3" t="s">
        <v>7</v>
      </c>
      <c r="C290" s="23" t="s">
        <v>28</v>
      </c>
      <c r="D290" s="21"/>
      <c r="E290" s="1">
        <f t="shared" si="216"/>
        <v>0</v>
      </c>
      <c r="F290" s="20"/>
      <c r="G290" s="19"/>
      <c r="H290" s="1">
        <f t="shared" si="217"/>
        <v>0</v>
      </c>
      <c r="I290" s="20"/>
      <c r="J290" s="9">
        <v>1</v>
      </c>
      <c r="K290" s="1">
        <f t="shared" si="218"/>
        <v>1</v>
      </c>
      <c r="L290" s="20"/>
      <c r="M290" s="9"/>
      <c r="N290" s="1">
        <f t="shared" si="219"/>
        <v>0</v>
      </c>
      <c r="O290" s="20"/>
      <c r="P290" s="9"/>
      <c r="Q290" s="1">
        <f t="shared" si="220"/>
        <v>0</v>
      </c>
      <c r="R290" s="20"/>
      <c r="S290" s="9"/>
      <c r="T290" s="1">
        <f t="shared" si="221"/>
        <v>0</v>
      </c>
      <c r="U290" s="20"/>
      <c r="V290" s="9"/>
      <c r="W290" s="1">
        <f t="shared" si="222"/>
        <v>0</v>
      </c>
      <c r="X290" s="20"/>
      <c r="Y290" s="9"/>
      <c r="Z290" s="1">
        <f t="shared" si="223"/>
        <v>0</v>
      </c>
      <c r="AA290" s="20"/>
      <c r="AB290" s="9"/>
      <c r="AC290" s="1">
        <f t="shared" si="224"/>
        <v>0</v>
      </c>
      <c r="AD290" s="20"/>
      <c r="AE290" s="9"/>
      <c r="AF290" s="1">
        <f t="shared" si="225"/>
        <v>0</v>
      </c>
      <c r="AG290" s="20"/>
      <c r="AH290" s="9"/>
      <c r="AI290" s="1">
        <f t="shared" si="226"/>
        <v>0</v>
      </c>
      <c r="AJ290" s="20"/>
      <c r="AK290" s="9"/>
      <c r="AL290" s="1">
        <f t="shared" si="227"/>
        <v>0</v>
      </c>
      <c r="AM290" s="20"/>
      <c r="AN290" s="9"/>
      <c r="AO290" s="1">
        <f t="shared" si="228"/>
        <v>0</v>
      </c>
      <c r="AP290" s="20"/>
      <c r="AQ290" s="9"/>
      <c r="AR290" s="1">
        <f t="shared" si="229"/>
        <v>0</v>
      </c>
      <c r="AT290" s="9"/>
      <c r="AU290" s="1">
        <f t="shared" si="230"/>
        <v>0</v>
      </c>
      <c r="AV290" s="20"/>
      <c r="AW290" s="9"/>
      <c r="AX290" s="1">
        <f t="shared" si="231"/>
        <v>0</v>
      </c>
      <c r="AY290" s="20"/>
      <c r="AZ290" s="10">
        <f t="shared" si="232"/>
        <v>1</v>
      </c>
      <c r="BA290" s="10">
        <f t="shared" si="233"/>
        <v>1</v>
      </c>
    </row>
    <row r="291" spans="1:53" x14ac:dyDescent="0.25">
      <c r="A291" s="1"/>
      <c r="B291" s="3" t="s">
        <v>8</v>
      </c>
      <c r="C291" s="24" t="s">
        <v>12</v>
      </c>
      <c r="D291" s="21"/>
      <c r="E291" s="1">
        <f t="shared" si="216"/>
        <v>0</v>
      </c>
      <c r="F291" s="20"/>
      <c r="G291" s="19"/>
      <c r="H291" s="1">
        <f t="shared" si="217"/>
        <v>0</v>
      </c>
      <c r="I291" s="20"/>
      <c r="J291" s="9"/>
      <c r="K291" s="1">
        <f t="shared" si="218"/>
        <v>0</v>
      </c>
      <c r="L291" s="20"/>
      <c r="M291" s="9"/>
      <c r="N291" s="1">
        <f t="shared" si="219"/>
        <v>0</v>
      </c>
      <c r="O291" s="20"/>
      <c r="P291" s="9"/>
      <c r="Q291" s="1">
        <f t="shared" si="220"/>
        <v>0</v>
      </c>
      <c r="R291" s="20"/>
      <c r="S291" s="9"/>
      <c r="T291" s="1">
        <f t="shared" si="221"/>
        <v>0</v>
      </c>
      <c r="U291" s="20"/>
      <c r="V291" s="9"/>
      <c r="W291" s="1">
        <f t="shared" si="222"/>
        <v>0</v>
      </c>
      <c r="X291" s="20"/>
      <c r="Y291" s="9"/>
      <c r="Z291" s="1">
        <f t="shared" si="223"/>
        <v>0</v>
      </c>
      <c r="AA291" s="20"/>
      <c r="AB291" s="9"/>
      <c r="AC291" s="1">
        <f t="shared" si="224"/>
        <v>0</v>
      </c>
      <c r="AD291" s="20"/>
      <c r="AE291" s="9"/>
      <c r="AF291" s="1">
        <f t="shared" si="225"/>
        <v>0</v>
      </c>
      <c r="AG291" s="20"/>
      <c r="AH291" s="9"/>
      <c r="AI291" s="1">
        <f t="shared" si="226"/>
        <v>0</v>
      </c>
      <c r="AJ291" s="20"/>
      <c r="AK291" s="9"/>
      <c r="AL291" s="1">
        <f t="shared" si="227"/>
        <v>0</v>
      </c>
      <c r="AM291" s="20"/>
      <c r="AN291" s="9"/>
      <c r="AO291" s="1">
        <f t="shared" si="228"/>
        <v>0</v>
      </c>
      <c r="AP291" s="20"/>
      <c r="AQ291" s="9"/>
      <c r="AR291" s="1">
        <f t="shared" si="229"/>
        <v>0</v>
      </c>
      <c r="AT291" s="9"/>
      <c r="AU291" s="1">
        <f t="shared" si="230"/>
        <v>0</v>
      </c>
      <c r="AV291" s="20"/>
      <c r="AW291" s="9"/>
      <c r="AX291" s="1">
        <f t="shared" si="231"/>
        <v>0</v>
      </c>
      <c r="AY291" s="20"/>
      <c r="AZ291" s="10">
        <f t="shared" si="232"/>
        <v>0</v>
      </c>
      <c r="BA291" s="10">
        <f t="shared" si="233"/>
        <v>0</v>
      </c>
    </row>
    <row r="292" spans="1:53" x14ac:dyDescent="0.25">
      <c r="A292" s="16"/>
      <c r="B292" s="1" t="s">
        <v>5</v>
      </c>
      <c r="C292" s="24" t="s">
        <v>13</v>
      </c>
      <c r="D292" s="21">
        <v>0</v>
      </c>
      <c r="E292" s="1">
        <f t="shared" si="216"/>
        <v>1</v>
      </c>
      <c r="F292" s="20"/>
      <c r="G292" s="19">
        <v>0</v>
      </c>
      <c r="H292" s="1">
        <f t="shared" si="217"/>
        <v>1</v>
      </c>
      <c r="I292" s="20"/>
      <c r="J292" s="9">
        <v>0</v>
      </c>
      <c r="K292" s="1">
        <f t="shared" si="218"/>
        <v>1</v>
      </c>
      <c r="L292" s="20"/>
      <c r="M292" s="9"/>
      <c r="N292" s="1">
        <f t="shared" si="219"/>
        <v>0</v>
      </c>
      <c r="O292" s="20"/>
      <c r="P292" s="9">
        <v>15</v>
      </c>
      <c r="Q292" s="1">
        <f t="shared" si="220"/>
        <v>1</v>
      </c>
      <c r="R292" s="20"/>
      <c r="S292" s="9">
        <v>20</v>
      </c>
      <c r="T292" s="1">
        <f t="shared" si="221"/>
        <v>1</v>
      </c>
      <c r="U292" s="20"/>
      <c r="V292" s="9">
        <v>160</v>
      </c>
      <c r="W292" s="1">
        <f t="shared" si="222"/>
        <v>1</v>
      </c>
      <c r="X292" s="20"/>
      <c r="Y292" s="9"/>
      <c r="Z292" s="1">
        <f t="shared" si="223"/>
        <v>0</v>
      </c>
      <c r="AA292" s="20"/>
      <c r="AB292" s="9">
        <v>200</v>
      </c>
      <c r="AC292" s="1">
        <f t="shared" si="224"/>
        <v>1</v>
      </c>
      <c r="AD292" s="20"/>
      <c r="AE292" s="9"/>
      <c r="AF292" s="1">
        <f t="shared" si="225"/>
        <v>0</v>
      </c>
      <c r="AG292" s="20"/>
      <c r="AH292" s="9"/>
      <c r="AI292" s="1">
        <f t="shared" si="226"/>
        <v>0</v>
      </c>
      <c r="AJ292" s="20"/>
      <c r="AK292" s="9"/>
      <c r="AL292" s="1">
        <f t="shared" si="227"/>
        <v>0</v>
      </c>
      <c r="AM292" s="20"/>
      <c r="AN292" s="9"/>
      <c r="AO292" s="1">
        <f t="shared" si="228"/>
        <v>0</v>
      </c>
      <c r="AP292" s="20"/>
      <c r="AQ292" s="9"/>
      <c r="AR292" s="1">
        <f t="shared" si="229"/>
        <v>0</v>
      </c>
      <c r="AT292" s="9"/>
      <c r="AU292" s="1">
        <f t="shared" si="230"/>
        <v>0</v>
      </c>
      <c r="AV292" s="20"/>
      <c r="AW292" s="9"/>
      <c r="AX292" s="1">
        <f t="shared" si="231"/>
        <v>0</v>
      </c>
      <c r="AY292" s="20"/>
      <c r="AZ292" s="10">
        <f t="shared" si="232"/>
        <v>395</v>
      </c>
      <c r="BA292" s="10">
        <f t="shared" si="233"/>
        <v>7</v>
      </c>
    </row>
    <row r="293" spans="1:53" x14ac:dyDescent="0.25">
      <c r="A293" s="17"/>
      <c r="B293" s="1" t="s">
        <v>25</v>
      </c>
      <c r="C293" s="23" t="s">
        <v>24</v>
      </c>
      <c r="D293" s="21"/>
      <c r="E293" s="1">
        <f t="shared" si="216"/>
        <v>0</v>
      </c>
      <c r="F293" s="20"/>
      <c r="G293" s="19"/>
      <c r="H293" s="1">
        <f t="shared" si="217"/>
        <v>0</v>
      </c>
      <c r="I293" s="20"/>
      <c r="J293" s="9"/>
      <c r="K293" s="1">
        <f t="shared" si="218"/>
        <v>0</v>
      </c>
      <c r="L293" s="20"/>
      <c r="M293" s="9"/>
      <c r="N293" s="1">
        <f t="shared" si="219"/>
        <v>0</v>
      </c>
      <c r="O293" s="20"/>
      <c r="P293" s="9">
        <v>1</v>
      </c>
      <c r="Q293" s="1">
        <f t="shared" si="220"/>
        <v>1</v>
      </c>
      <c r="R293" s="20"/>
      <c r="S293" s="9"/>
      <c r="T293" s="1">
        <f t="shared" si="221"/>
        <v>0</v>
      </c>
      <c r="U293" s="20"/>
      <c r="V293" s="9"/>
      <c r="W293" s="1">
        <f t="shared" si="222"/>
        <v>0</v>
      </c>
      <c r="X293" s="20"/>
      <c r="Y293" s="9"/>
      <c r="Z293" s="1">
        <f t="shared" si="223"/>
        <v>0</v>
      </c>
      <c r="AA293" s="20"/>
      <c r="AB293" s="9"/>
      <c r="AC293" s="1">
        <f t="shared" si="224"/>
        <v>0</v>
      </c>
      <c r="AD293" s="20"/>
      <c r="AE293" s="9"/>
      <c r="AF293" s="1">
        <f t="shared" si="225"/>
        <v>0</v>
      </c>
      <c r="AG293" s="20"/>
      <c r="AH293" s="9"/>
      <c r="AI293" s="1">
        <f t="shared" si="226"/>
        <v>0</v>
      </c>
      <c r="AJ293" s="20"/>
      <c r="AK293" s="9"/>
      <c r="AL293" s="1">
        <f t="shared" si="227"/>
        <v>0</v>
      </c>
      <c r="AM293" s="20"/>
      <c r="AN293" s="9"/>
      <c r="AO293" s="1">
        <f t="shared" si="228"/>
        <v>0</v>
      </c>
      <c r="AP293" s="20"/>
      <c r="AQ293" s="9"/>
      <c r="AR293" s="1">
        <f t="shared" si="229"/>
        <v>0</v>
      </c>
      <c r="AT293" s="9"/>
      <c r="AU293" s="1">
        <f t="shared" si="230"/>
        <v>0</v>
      </c>
      <c r="AV293" s="20"/>
      <c r="AW293" s="9"/>
      <c r="AX293" s="1">
        <f t="shared" si="231"/>
        <v>0</v>
      </c>
      <c r="AY293" s="20"/>
      <c r="AZ293" s="10">
        <f t="shared" si="232"/>
        <v>1</v>
      </c>
      <c r="BA293" s="10">
        <f t="shared" si="233"/>
        <v>1</v>
      </c>
    </row>
    <row r="294" spans="1:53" x14ac:dyDescent="0.25">
      <c r="A294" s="1"/>
      <c r="B294" s="1" t="s">
        <v>30</v>
      </c>
      <c r="C294" s="24" t="s">
        <v>23</v>
      </c>
      <c r="D294" s="21"/>
      <c r="E294" s="1">
        <f t="shared" si="216"/>
        <v>0</v>
      </c>
      <c r="F294" s="20"/>
      <c r="G294" s="19"/>
      <c r="H294" s="1">
        <f t="shared" si="217"/>
        <v>0</v>
      </c>
      <c r="I294" s="20"/>
      <c r="J294" s="9"/>
      <c r="K294" s="1">
        <f t="shared" si="218"/>
        <v>0</v>
      </c>
      <c r="L294" s="20"/>
      <c r="M294" s="9"/>
      <c r="N294" s="1">
        <f t="shared" si="219"/>
        <v>0</v>
      </c>
      <c r="O294" s="20"/>
      <c r="P294" s="9"/>
      <c r="Q294" s="1">
        <f t="shared" si="220"/>
        <v>0</v>
      </c>
      <c r="R294" s="20"/>
      <c r="S294" s="9"/>
      <c r="T294" s="1">
        <f t="shared" si="221"/>
        <v>0</v>
      </c>
      <c r="U294" s="20"/>
      <c r="V294" s="9"/>
      <c r="W294" s="1">
        <f t="shared" si="222"/>
        <v>0</v>
      </c>
      <c r="X294" s="20"/>
      <c r="Y294" s="9"/>
      <c r="Z294" s="1">
        <f t="shared" si="223"/>
        <v>0</v>
      </c>
      <c r="AA294" s="20"/>
      <c r="AB294" s="9"/>
      <c r="AC294" s="1">
        <f t="shared" si="224"/>
        <v>0</v>
      </c>
      <c r="AD294" s="20"/>
      <c r="AE294" s="9"/>
      <c r="AF294" s="1">
        <f t="shared" si="225"/>
        <v>0</v>
      </c>
      <c r="AG294" s="20"/>
      <c r="AH294" s="9"/>
      <c r="AI294" s="1">
        <f t="shared" si="226"/>
        <v>0</v>
      </c>
      <c r="AJ294" s="20"/>
      <c r="AK294" s="9"/>
      <c r="AL294" s="1">
        <f t="shared" si="227"/>
        <v>0</v>
      </c>
      <c r="AM294" s="20"/>
      <c r="AN294" s="9"/>
      <c r="AO294" s="1">
        <f t="shared" si="228"/>
        <v>0</v>
      </c>
      <c r="AP294" s="20"/>
      <c r="AQ294" s="9"/>
      <c r="AR294" s="1">
        <f t="shared" si="229"/>
        <v>0</v>
      </c>
      <c r="AT294" s="9"/>
      <c r="AU294" s="1">
        <f t="shared" si="230"/>
        <v>0</v>
      </c>
      <c r="AV294" s="20"/>
      <c r="AW294" s="9"/>
      <c r="AX294" s="1">
        <f t="shared" si="231"/>
        <v>0</v>
      </c>
      <c r="AY294" s="20"/>
      <c r="AZ294" s="10">
        <f t="shared" si="232"/>
        <v>0</v>
      </c>
      <c r="BA294" s="10">
        <f t="shared" si="233"/>
        <v>0</v>
      </c>
    </row>
    <row r="295" spans="1:53" x14ac:dyDescent="0.25">
      <c r="A295" s="1"/>
      <c r="B295" s="1" t="s">
        <v>35</v>
      </c>
      <c r="C295" s="27" t="s">
        <v>37</v>
      </c>
      <c r="D295" s="28"/>
      <c r="E295" s="1">
        <f t="shared" si="216"/>
        <v>0</v>
      </c>
      <c r="F295" s="20"/>
      <c r="G295" s="19"/>
      <c r="H295" s="1">
        <f t="shared" si="217"/>
        <v>0</v>
      </c>
      <c r="I295" s="20"/>
      <c r="J295" s="9"/>
      <c r="K295" s="1">
        <f t="shared" si="218"/>
        <v>0</v>
      </c>
      <c r="L295" s="20"/>
      <c r="M295" s="9"/>
      <c r="N295" s="1">
        <f t="shared" si="219"/>
        <v>0</v>
      </c>
      <c r="O295" s="20"/>
      <c r="P295" s="9"/>
      <c r="Q295" s="1">
        <f t="shared" si="220"/>
        <v>0</v>
      </c>
      <c r="R295" s="20"/>
      <c r="S295" s="9"/>
      <c r="T295" s="1">
        <f t="shared" si="221"/>
        <v>0</v>
      </c>
      <c r="U295" s="20"/>
      <c r="V295" s="9"/>
      <c r="W295" s="1">
        <f t="shared" si="222"/>
        <v>0</v>
      </c>
      <c r="X295" s="20"/>
      <c r="Y295" s="9"/>
      <c r="Z295" s="1">
        <f t="shared" si="223"/>
        <v>0</v>
      </c>
      <c r="AA295" s="20"/>
      <c r="AB295" s="9"/>
      <c r="AC295" s="1">
        <f t="shared" si="224"/>
        <v>0</v>
      </c>
      <c r="AD295" s="20"/>
      <c r="AE295" s="9"/>
      <c r="AF295" s="1">
        <f t="shared" si="225"/>
        <v>0</v>
      </c>
      <c r="AG295" s="20"/>
      <c r="AH295" s="9"/>
      <c r="AI295" s="1">
        <f t="shared" si="226"/>
        <v>0</v>
      </c>
      <c r="AJ295" s="20"/>
      <c r="AK295" s="9"/>
      <c r="AL295" s="1">
        <f t="shared" si="227"/>
        <v>0</v>
      </c>
      <c r="AM295" s="20"/>
      <c r="AN295" s="9"/>
      <c r="AO295" s="1">
        <f t="shared" si="228"/>
        <v>0</v>
      </c>
      <c r="AP295" s="20"/>
      <c r="AQ295" s="9"/>
      <c r="AR295" s="1">
        <f t="shared" si="229"/>
        <v>0</v>
      </c>
      <c r="AT295" s="9"/>
      <c r="AU295" s="1">
        <f t="shared" si="230"/>
        <v>0</v>
      </c>
      <c r="AV295" s="20"/>
      <c r="AW295" s="9"/>
      <c r="AX295" s="1">
        <f t="shared" si="231"/>
        <v>0</v>
      </c>
      <c r="AY295" s="20"/>
      <c r="AZ295" s="10">
        <f t="shared" si="232"/>
        <v>0</v>
      </c>
      <c r="BA295" s="10">
        <f t="shared" si="233"/>
        <v>0</v>
      </c>
    </row>
    <row r="296" spans="1:53" x14ac:dyDescent="0.25">
      <c r="A296" s="1"/>
      <c r="B296" s="1" t="s">
        <v>36</v>
      </c>
      <c r="C296" s="23" t="s">
        <v>36</v>
      </c>
      <c r="D296" s="21"/>
      <c r="E296" s="1">
        <f t="shared" si="216"/>
        <v>0</v>
      </c>
      <c r="F296" s="20"/>
      <c r="G296" s="19"/>
      <c r="H296" s="1">
        <f t="shared" si="217"/>
        <v>0</v>
      </c>
      <c r="I296" s="20"/>
      <c r="J296" s="9"/>
      <c r="K296" s="1">
        <f t="shared" si="218"/>
        <v>0</v>
      </c>
      <c r="L296" s="20"/>
      <c r="M296" s="9"/>
      <c r="N296" s="1">
        <f t="shared" si="219"/>
        <v>0</v>
      </c>
      <c r="O296" s="20"/>
      <c r="P296" s="9"/>
      <c r="Q296" s="1">
        <f t="shared" si="220"/>
        <v>0</v>
      </c>
      <c r="R296" s="20"/>
      <c r="S296" s="9"/>
      <c r="T296" s="1">
        <f t="shared" si="221"/>
        <v>0</v>
      </c>
      <c r="U296" s="20"/>
      <c r="V296" s="9"/>
      <c r="W296" s="1">
        <f t="shared" si="222"/>
        <v>0</v>
      </c>
      <c r="X296" s="20"/>
      <c r="Y296" s="9"/>
      <c r="Z296" s="1">
        <f t="shared" si="223"/>
        <v>0</v>
      </c>
      <c r="AA296" s="20"/>
      <c r="AB296" s="9"/>
      <c r="AC296" s="1">
        <f t="shared" si="224"/>
        <v>0</v>
      </c>
      <c r="AD296" s="20"/>
      <c r="AE296" s="9"/>
      <c r="AF296" s="1">
        <f t="shared" si="225"/>
        <v>0</v>
      </c>
      <c r="AG296" s="20"/>
      <c r="AH296" s="9"/>
      <c r="AI296" s="1">
        <f t="shared" si="226"/>
        <v>0</v>
      </c>
      <c r="AJ296" s="20"/>
      <c r="AK296" s="9"/>
      <c r="AL296" s="1">
        <f t="shared" si="227"/>
        <v>0</v>
      </c>
      <c r="AM296" s="20"/>
      <c r="AN296" s="9"/>
      <c r="AO296" s="1">
        <f t="shared" si="228"/>
        <v>0</v>
      </c>
      <c r="AP296" s="20"/>
      <c r="AQ296" s="9"/>
      <c r="AR296" s="1">
        <f t="shared" si="229"/>
        <v>0</v>
      </c>
      <c r="AT296" s="9"/>
      <c r="AU296" s="1">
        <f t="shared" si="230"/>
        <v>0</v>
      </c>
      <c r="AV296" s="20"/>
      <c r="AW296" s="9"/>
      <c r="AX296" s="1">
        <f t="shared" si="231"/>
        <v>0</v>
      </c>
      <c r="AY296" s="20"/>
      <c r="AZ296" s="10">
        <f t="shared" si="232"/>
        <v>0</v>
      </c>
      <c r="BA296" s="10">
        <f t="shared" si="233"/>
        <v>0</v>
      </c>
    </row>
    <row r="297" spans="1:53" ht="15.75" thickBot="1" x14ac:dyDescent="0.3">
      <c r="A297" s="1"/>
      <c r="B297" s="1"/>
      <c r="C297" s="23"/>
      <c r="D297" s="21"/>
      <c r="E297" s="1">
        <f t="shared" si="216"/>
        <v>0</v>
      </c>
      <c r="F297" s="20"/>
      <c r="G297" s="19"/>
      <c r="H297" s="1">
        <f t="shared" si="217"/>
        <v>0</v>
      </c>
      <c r="I297" s="20"/>
      <c r="J297" s="9"/>
      <c r="K297" s="1">
        <f t="shared" si="218"/>
        <v>0</v>
      </c>
      <c r="L297" s="20"/>
      <c r="M297" s="9"/>
      <c r="N297" s="1">
        <f t="shared" si="219"/>
        <v>0</v>
      </c>
      <c r="O297" s="20"/>
      <c r="P297" s="9"/>
      <c r="Q297" s="1">
        <f t="shared" si="220"/>
        <v>0</v>
      </c>
      <c r="R297" s="20"/>
      <c r="S297" s="9"/>
      <c r="T297" s="1">
        <f t="shared" si="221"/>
        <v>0</v>
      </c>
      <c r="U297" s="20"/>
      <c r="V297" s="9" t="s">
        <v>89</v>
      </c>
      <c r="W297" s="1">
        <f t="shared" si="222"/>
        <v>0</v>
      </c>
      <c r="X297" s="20"/>
      <c r="Y297" s="9"/>
      <c r="Z297" s="1">
        <f t="shared" si="223"/>
        <v>0</v>
      </c>
      <c r="AA297" s="20"/>
      <c r="AB297" s="9"/>
      <c r="AC297" s="1">
        <f t="shared" si="224"/>
        <v>0</v>
      </c>
      <c r="AD297" s="20"/>
      <c r="AE297" s="9"/>
      <c r="AF297" s="1">
        <f t="shared" si="225"/>
        <v>0</v>
      </c>
      <c r="AG297" s="20"/>
      <c r="AH297" s="9"/>
      <c r="AI297" s="1">
        <f t="shared" si="226"/>
        <v>0</v>
      </c>
      <c r="AJ297" s="20"/>
      <c r="AK297" s="9"/>
      <c r="AL297" s="1">
        <f t="shared" si="227"/>
        <v>0</v>
      </c>
      <c r="AM297" s="20"/>
      <c r="AN297" s="9"/>
      <c r="AO297" s="1">
        <f t="shared" si="228"/>
        <v>0</v>
      </c>
      <c r="AP297" s="20"/>
      <c r="AQ297" s="9"/>
      <c r="AR297" s="1">
        <f t="shared" si="229"/>
        <v>0</v>
      </c>
      <c r="AT297" s="9"/>
      <c r="AU297" s="1">
        <f t="shared" si="230"/>
        <v>0</v>
      </c>
      <c r="AV297" s="20"/>
      <c r="AW297" s="9"/>
      <c r="AX297" s="1">
        <f t="shared" si="231"/>
        <v>0</v>
      </c>
      <c r="AY297" s="20"/>
      <c r="AZ297" s="10">
        <f t="shared" si="232"/>
        <v>0</v>
      </c>
      <c r="BA297" s="10">
        <f t="shared" si="233"/>
        <v>0</v>
      </c>
    </row>
    <row r="298" spans="1:53" ht="16.5" thickTop="1" thickBot="1" x14ac:dyDescent="0.3">
      <c r="A298" s="1"/>
      <c r="B298" s="1"/>
      <c r="C298" s="2"/>
      <c r="D298" s="1">
        <f>SUM(D281:D297)</f>
        <v>0</v>
      </c>
      <c r="E298" s="11">
        <f>SUM(E281:E297)</f>
        <v>1</v>
      </c>
      <c r="G298" s="1">
        <f>SUM(G281:G297)</f>
        <v>0</v>
      </c>
      <c r="H298" s="11">
        <f>SUM(H281:H297)</f>
        <v>1</v>
      </c>
      <c r="J298" s="1">
        <f>SUM(J281:J297)</f>
        <v>1</v>
      </c>
      <c r="K298" s="11">
        <f>SUM(K281:K297)</f>
        <v>2</v>
      </c>
      <c r="M298" s="1">
        <f>SUM(M281:M297)</f>
        <v>0</v>
      </c>
      <c r="N298" s="11">
        <f>SUM(N281:N297)</f>
        <v>0</v>
      </c>
      <c r="P298" s="1">
        <f>SUM(P281:P297)</f>
        <v>17</v>
      </c>
      <c r="Q298" s="11">
        <f>SUM(Q281:Q297)</f>
        <v>3</v>
      </c>
      <c r="S298" s="1">
        <f>SUM(S281:S297)</f>
        <v>20</v>
      </c>
      <c r="T298" s="11">
        <f>SUM(T281:T297)</f>
        <v>1</v>
      </c>
      <c r="V298" s="1">
        <f>SUM(V281:V297)</f>
        <v>160</v>
      </c>
      <c r="W298" s="11">
        <f>SUM(W281:W297)</f>
        <v>1</v>
      </c>
      <c r="Y298" s="1">
        <f>SUM(Y281:Y297)</f>
        <v>0</v>
      </c>
      <c r="Z298" s="11">
        <f>SUM(Z281:Z297)</f>
        <v>0</v>
      </c>
      <c r="AB298" s="1">
        <f>SUM(AB281:AB297)</f>
        <v>215</v>
      </c>
      <c r="AC298" s="11">
        <f>SUM(AC281:AC297)</f>
        <v>2</v>
      </c>
      <c r="AE298" s="1">
        <f>SUM(AE281:AE297)</f>
        <v>0</v>
      </c>
      <c r="AF298" s="11">
        <f>SUM(AF281:AF297)</f>
        <v>0</v>
      </c>
      <c r="AH298" s="1">
        <f>SUM(AH281:AH297)</f>
        <v>0</v>
      </c>
      <c r="AI298" s="11">
        <f>SUM(AI281:AI297)</f>
        <v>0</v>
      </c>
      <c r="AK298" s="1">
        <f>SUM(AK281:AK297)</f>
        <v>0</v>
      </c>
      <c r="AL298" s="11">
        <f>SUM(AL281:AL297)</f>
        <v>0</v>
      </c>
      <c r="AN298" s="1">
        <f>SUM(AN281:AN297)</f>
        <v>0</v>
      </c>
      <c r="AO298" s="11">
        <f>SUM(AO281:AO297)</f>
        <v>0</v>
      </c>
      <c r="AQ298" s="1">
        <f>SUM(AQ281:AQ297)</f>
        <v>0</v>
      </c>
      <c r="AR298" s="11">
        <f>SUM(AR281:AR297)</f>
        <v>0</v>
      </c>
      <c r="AT298" s="1">
        <f>SUM(AT281:AT297)</f>
        <v>0</v>
      </c>
      <c r="AU298" s="11">
        <f>SUM(AU281:AU297)</f>
        <v>0</v>
      </c>
      <c r="AW298" s="1">
        <f>SUM(AW281:AW297)</f>
        <v>0</v>
      </c>
      <c r="AX298" s="11">
        <f>SUM(AX281:AX297)</f>
        <v>0</v>
      </c>
      <c r="AZ298" s="12">
        <f>SUM(AZ281:AZ297)</f>
        <v>413</v>
      </c>
      <c r="BA298" s="14">
        <f>AVERAGE(BA281:BA297)</f>
        <v>0.6470588235294118</v>
      </c>
    </row>
    <row r="299" spans="1:53" ht="15.75" thickTop="1" x14ac:dyDescent="0.25"/>
    <row r="300" spans="1:53" ht="22.5" x14ac:dyDescent="0.3">
      <c r="A300" s="1"/>
      <c r="B300" s="4" t="s">
        <v>1</v>
      </c>
      <c r="C300" s="2"/>
      <c r="D300" s="3"/>
      <c r="E300" s="3"/>
      <c r="G300" s="1"/>
      <c r="H300" s="1"/>
      <c r="J300" s="1"/>
      <c r="K300" s="1"/>
      <c r="M300" s="1"/>
      <c r="N300" s="1"/>
      <c r="P300" s="1"/>
      <c r="Q300" s="1"/>
      <c r="S300" s="1"/>
      <c r="T300" s="1"/>
      <c r="V300" s="1"/>
      <c r="W300" s="1"/>
      <c r="Y300" s="1"/>
      <c r="Z300" s="1"/>
      <c r="AB300" s="1"/>
      <c r="AC300" s="1"/>
      <c r="AE300" s="1"/>
      <c r="AF300" s="1"/>
      <c r="AH300" s="1"/>
      <c r="AI300" s="1"/>
      <c r="AK300" s="1"/>
      <c r="AL300" s="1"/>
      <c r="AN300" s="1"/>
      <c r="AO300" s="1"/>
      <c r="AQ300" s="1"/>
      <c r="AR300" s="1"/>
      <c r="AT300" s="1"/>
      <c r="AU300" s="1"/>
      <c r="AW300" s="1"/>
      <c r="AX300" s="1"/>
      <c r="AY300" s="1"/>
      <c r="AZ300" s="1"/>
    </row>
    <row r="301" spans="1:53" x14ac:dyDescent="0.25">
      <c r="A301" s="1"/>
      <c r="B301" s="1"/>
      <c r="C301" s="2"/>
      <c r="D301" s="26" t="s">
        <v>38</v>
      </c>
      <c r="E301" s="15"/>
      <c r="G301" s="136" t="s">
        <v>39</v>
      </c>
      <c r="H301" s="136"/>
      <c r="J301" s="136" t="s">
        <v>41</v>
      </c>
      <c r="K301" s="136"/>
      <c r="M301" s="136" t="s">
        <v>40</v>
      </c>
      <c r="N301" s="136"/>
      <c r="P301" s="136" t="s">
        <v>42</v>
      </c>
      <c r="Q301" s="136"/>
      <c r="S301" s="136" t="s">
        <v>43</v>
      </c>
      <c r="T301" s="136"/>
      <c r="V301" s="136" t="s">
        <v>44</v>
      </c>
      <c r="W301" s="136"/>
      <c r="Y301" s="136" t="s">
        <v>45</v>
      </c>
      <c r="Z301" s="136"/>
      <c r="AB301" s="136" t="s">
        <v>46</v>
      </c>
      <c r="AC301" s="136"/>
      <c r="AE301" s="136" t="s">
        <v>47</v>
      </c>
      <c r="AF301" s="136"/>
      <c r="AH301" s="136" t="s">
        <v>48</v>
      </c>
      <c r="AI301" s="136"/>
      <c r="AK301" s="136" t="s">
        <v>46</v>
      </c>
      <c r="AL301" s="136"/>
      <c r="AN301" s="136" t="s">
        <v>47</v>
      </c>
      <c r="AO301" s="136"/>
      <c r="AQ301" s="136" t="s">
        <v>48</v>
      </c>
      <c r="AR301" s="136"/>
      <c r="AT301" s="26" t="s">
        <v>49</v>
      </c>
      <c r="AU301" s="26"/>
      <c r="AW301" s="26" t="s">
        <v>50</v>
      </c>
      <c r="AX301" s="26"/>
      <c r="AY301" s="1"/>
      <c r="AZ301" s="1"/>
    </row>
    <row r="302" spans="1:53" ht="18" thickBot="1" x14ac:dyDescent="0.35">
      <c r="A302" s="1"/>
      <c r="B302" s="5" t="s">
        <v>2</v>
      </c>
      <c r="C302" s="6" t="s">
        <v>3</v>
      </c>
      <c r="D302" s="7" t="s">
        <v>9</v>
      </c>
      <c r="E302" s="7" t="s">
        <v>4</v>
      </c>
      <c r="G302" s="7" t="s">
        <v>9</v>
      </c>
      <c r="H302" s="8" t="s">
        <v>4</v>
      </c>
      <c r="J302" s="7" t="s">
        <v>9</v>
      </c>
      <c r="K302" s="8" t="s">
        <v>4</v>
      </c>
      <c r="M302" s="7" t="s">
        <v>9</v>
      </c>
      <c r="N302" s="8" t="s">
        <v>4</v>
      </c>
      <c r="P302" s="7" t="s">
        <v>9</v>
      </c>
      <c r="Q302" s="8" t="s">
        <v>4</v>
      </c>
      <c r="S302" s="7" t="s">
        <v>9</v>
      </c>
      <c r="T302" s="8" t="s">
        <v>4</v>
      </c>
      <c r="V302" s="7" t="s">
        <v>9</v>
      </c>
      <c r="W302" s="8" t="s">
        <v>4</v>
      </c>
      <c r="Y302" s="7" t="s">
        <v>9</v>
      </c>
      <c r="Z302" s="8" t="s">
        <v>4</v>
      </c>
      <c r="AB302" s="7" t="s">
        <v>9</v>
      </c>
      <c r="AC302" s="8" t="s">
        <v>4</v>
      </c>
      <c r="AE302" s="7" t="s">
        <v>9</v>
      </c>
      <c r="AF302" s="8" t="s">
        <v>4</v>
      </c>
      <c r="AH302" s="7" t="s">
        <v>9</v>
      </c>
      <c r="AI302" s="8" t="s">
        <v>4</v>
      </c>
      <c r="AK302" s="7" t="s">
        <v>9</v>
      </c>
      <c r="AL302" s="8" t="s">
        <v>4</v>
      </c>
      <c r="AN302" s="7" t="s">
        <v>9</v>
      </c>
      <c r="AO302" s="8" t="s">
        <v>4</v>
      </c>
      <c r="AQ302" s="7" t="s">
        <v>9</v>
      </c>
      <c r="AR302" s="8" t="s">
        <v>4</v>
      </c>
      <c r="AT302" s="7" t="s">
        <v>9</v>
      </c>
      <c r="AU302" s="8" t="s">
        <v>4</v>
      </c>
      <c r="AW302" s="7" t="s">
        <v>9</v>
      </c>
      <c r="AX302" s="8" t="s">
        <v>4</v>
      </c>
      <c r="AZ302" s="8" t="s">
        <v>10</v>
      </c>
      <c r="BA302" s="5" t="s">
        <v>11</v>
      </c>
    </row>
    <row r="303" spans="1:53" ht="16.5" thickTop="1" thickBot="1" x14ac:dyDescent="0.3">
      <c r="A303" s="13" t="s">
        <v>64</v>
      </c>
      <c r="B303" s="1"/>
      <c r="C303" s="22"/>
      <c r="D303" s="3"/>
      <c r="E303" s="3"/>
      <c r="F303" s="20"/>
      <c r="G303" s="1"/>
      <c r="H303" s="1"/>
      <c r="I303" s="20"/>
      <c r="J303" s="1"/>
      <c r="K303" s="1"/>
      <c r="L303" s="20"/>
      <c r="M303" s="1"/>
      <c r="N303" s="1"/>
      <c r="O303" s="20"/>
      <c r="P303" s="1"/>
      <c r="Q303" s="1"/>
      <c r="R303" s="20"/>
      <c r="S303" s="1"/>
      <c r="T303" s="1"/>
      <c r="U303" s="20"/>
      <c r="V303" s="1"/>
      <c r="W303" s="1"/>
      <c r="X303" s="20"/>
      <c r="Y303" s="1"/>
      <c r="Z303" s="1"/>
      <c r="AA303" s="20"/>
      <c r="AB303" s="1"/>
      <c r="AC303" s="1"/>
      <c r="AD303" s="20"/>
      <c r="AE303" s="1"/>
      <c r="AF303" s="1"/>
      <c r="AG303" s="20"/>
      <c r="AH303" s="1"/>
      <c r="AI303" s="1"/>
      <c r="AJ303" s="20"/>
      <c r="AK303" s="1"/>
      <c r="AL303" s="1"/>
      <c r="AM303" s="20"/>
      <c r="AN303" s="1"/>
      <c r="AO303" s="1"/>
      <c r="AP303" s="20"/>
      <c r="AQ303" s="1"/>
      <c r="AR303" s="1"/>
      <c r="AT303" s="1"/>
      <c r="AU303" s="1"/>
      <c r="AV303" s="20"/>
      <c r="AW303" s="1"/>
      <c r="AX303" s="1"/>
      <c r="AY303" s="20"/>
      <c r="AZ303" s="1"/>
      <c r="BA303" s="1"/>
    </row>
    <row r="304" spans="1:53" x14ac:dyDescent="0.25">
      <c r="A304" s="1"/>
      <c r="B304" s="1" t="s">
        <v>26</v>
      </c>
      <c r="C304" s="23" t="s">
        <v>27</v>
      </c>
      <c r="D304" s="21"/>
      <c r="E304" s="1">
        <f t="shared" ref="E304:E320" si="234">COUNT(D304)</f>
        <v>0</v>
      </c>
      <c r="F304" s="20"/>
      <c r="G304" s="19"/>
      <c r="H304" s="1">
        <f t="shared" ref="H304:H320" si="235">COUNT(G304)</f>
        <v>0</v>
      </c>
      <c r="I304" s="20"/>
      <c r="J304" s="9"/>
      <c r="K304" s="1">
        <f t="shared" ref="K304:K320" si="236">COUNT(J304)</f>
        <v>0</v>
      </c>
      <c r="L304" s="20"/>
      <c r="M304" s="9"/>
      <c r="N304" s="1">
        <f t="shared" ref="N304:N320" si="237">COUNT(M304)</f>
        <v>0</v>
      </c>
      <c r="O304" s="20"/>
      <c r="P304" s="9">
        <v>40</v>
      </c>
      <c r="Q304" s="1">
        <f t="shared" ref="Q304:Q320" si="238">COUNT(P304)</f>
        <v>1</v>
      </c>
      <c r="R304" s="20"/>
      <c r="S304" s="9">
        <v>50</v>
      </c>
      <c r="T304" s="1">
        <f t="shared" ref="T304:T320" si="239">COUNT(S304)</f>
        <v>1</v>
      </c>
      <c r="U304" s="20"/>
      <c r="V304" s="9">
        <v>5</v>
      </c>
      <c r="W304" s="1">
        <f t="shared" ref="W304:W320" si="240">COUNT(V304)</f>
        <v>1</v>
      </c>
      <c r="X304" s="20"/>
      <c r="Y304" s="9"/>
      <c r="Z304" s="1">
        <f t="shared" ref="Z304:Z320" si="241">COUNT(Y304)</f>
        <v>0</v>
      </c>
      <c r="AA304" s="20"/>
      <c r="AB304" s="9">
        <v>30</v>
      </c>
      <c r="AC304" s="1">
        <f t="shared" ref="AC304:AC320" si="242">COUNT(AB304)</f>
        <v>1</v>
      </c>
      <c r="AD304" s="20"/>
      <c r="AE304" s="9"/>
      <c r="AF304" s="1">
        <f t="shared" ref="AF304:AF320" si="243">COUNT(AE304)</f>
        <v>0</v>
      </c>
      <c r="AG304" s="20"/>
      <c r="AH304" s="9"/>
      <c r="AI304" s="1">
        <f t="shared" ref="AI304:AI320" si="244">COUNT(AH304)</f>
        <v>0</v>
      </c>
      <c r="AJ304" s="20"/>
      <c r="AK304" s="9"/>
      <c r="AL304" s="1">
        <f t="shared" ref="AL304:AL320" si="245">COUNT(AK304)</f>
        <v>0</v>
      </c>
      <c r="AM304" s="20"/>
      <c r="AN304" s="9"/>
      <c r="AO304" s="1">
        <f t="shared" ref="AO304:AO320" si="246">COUNT(AN304)</f>
        <v>0</v>
      </c>
      <c r="AP304" s="20"/>
      <c r="AQ304" s="9"/>
      <c r="AR304" s="1">
        <f t="shared" ref="AR304:AR320" si="247">COUNT(AQ304)</f>
        <v>0</v>
      </c>
      <c r="AT304" s="9"/>
      <c r="AU304" s="1">
        <f t="shared" ref="AU304:AU320" si="248">COUNT(AT304)</f>
        <v>0</v>
      </c>
      <c r="AV304" s="20"/>
      <c r="AW304" s="9"/>
      <c r="AX304" s="1">
        <f t="shared" ref="AX304:AX320" si="249">COUNT(AW304)</f>
        <v>0</v>
      </c>
      <c r="AY304" s="20"/>
      <c r="AZ304" s="10">
        <f t="shared" ref="AZ304:AZ320" si="250">SUM(AW304,AT304,AH304,AE304,AB304,Y304,V304,S304,P304,M304,J304,G304,D304)</f>
        <v>125</v>
      </c>
      <c r="BA304" s="10">
        <f t="shared" ref="BA304:BA320" si="251">SUM(AX304,AU304,AI304,AF304,AC304,Z304,W304,T304,Q304,N304,K304,H304,E304)</f>
        <v>4</v>
      </c>
    </row>
    <row r="305" spans="1:53" x14ac:dyDescent="0.25">
      <c r="A305" s="1"/>
      <c r="B305" s="18" t="s">
        <v>15</v>
      </c>
      <c r="C305" s="24" t="s">
        <v>22</v>
      </c>
      <c r="D305" s="21"/>
      <c r="E305" s="1">
        <f t="shared" si="234"/>
        <v>0</v>
      </c>
      <c r="F305" s="20"/>
      <c r="G305" s="19"/>
      <c r="H305" s="1">
        <f t="shared" si="235"/>
        <v>0</v>
      </c>
      <c r="I305" s="20"/>
      <c r="J305" s="9"/>
      <c r="K305" s="1">
        <f t="shared" si="236"/>
        <v>0</v>
      </c>
      <c r="L305" s="20"/>
      <c r="M305" s="9"/>
      <c r="N305" s="1">
        <f t="shared" si="237"/>
        <v>0</v>
      </c>
      <c r="O305" s="20"/>
      <c r="P305" s="9"/>
      <c r="Q305" s="1">
        <f t="shared" si="238"/>
        <v>0</v>
      </c>
      <c r="R305" s="20"/>
      <c r="S305" s="9"/>
      <c r="T305" s="1">
        <f t="shared" si="239"/>
        <v>0</v>
      </c>
      <c r="U305" s="20"/>
      <c r="V305" s="9"/>
      <c r="W305" s="1">
        <f t="shared" si="240"/>
        <v>0</v>
      </c>
      <c r="X305" s="20"/>
      <c r="Y305" s="9"/>
      <c r="Z305" s="1">
        <f t="shared" si="241"/>
        <v>0</v>
      </c>
      <c r="AA305" s="20"/>
      <c r="AB305" s="9"/>
      <c r="AC305" s="1">
        <f t="shared" si="242"/>
        <v>0</v>
      </c>
      <c r="AD305" s="20"/>
      <c r="AE305" s="9"/>
      <c r="AF305" s="1">
        <f t="shared" si="243"/>
        <v>0</v>
      </c>
      <c r="AG305" s="20"/>
      <c r="AH305" s="9"/>
      <c r="AI305" s="1">
        <f t="shared" si="244"/>
        <v>0</v>
      </c>
      <c r="AJ305" s="20"/>
      <c r="AK305" s="9"/>
      <c r="AL305" s="1">
        <f t="shared" si="245"/>
        <v>0</v>
      </c>
      <c r="AM305" s="20"/>
      <c r="AN305" s="9"/>
      <c r="AO305" s="1">
        <f t="shared" si="246"/>
        <v>0</v>
      </c>
      <c r="AP305" s="20"/>
      <c r="AQ305" s="9"/>
      <c r="AR305" s="1">
        <f t="shared" si="247"/>
        <v>0</v>
      </c>
      <c r="AT305" s="9"/>
      <c r="AU305" s="1">
        <f t="shared" si="248"/>
        <v>0</v>
      </c>
      <c r="AV305" s="20"/>
      <c r="AW305" s="9"/>
      <c r="AX305" s="1">
        <f t="shared" si="249"/>
        <v>0</v>
      </c>
      <c r="AY305" s="20"/>
      <c r="AZ305" s="10">
        <f t="shared" si="250"/>
        <v>0</v>
      </c>
      <c r="BA305" s="10">
        <f t="shared" si="251"/>
        <v>0</v>
      </c>
    </row>
    <row r="306" spans="1:53" x14ac:dyDescent="0.25">
      <c r="A306" s="1"/>
      <c r="B306" s="3" t="s">
        <v>17</v>
      </c>
      <c r="C306" s="23" t="s">
        <v>18</v>
      </c>
      <c r="D306" s="21"/>
      <c r="E306" s="1">
        <f t="shared" si="234"/>
        <v>0</v>
      </c>
      <c r="F306" s="20"/>
      <c r="G306" s="19"/>
      <c r="H306" s="1">
        <f t="shared" si="235"/>
        <v>0</v>
      </c>
      <c r="I306" s="20"/>
      <c r="J306" s="9"/>
      <c r="K306" s="1">
        <f t="shared" si="236"/>
        <v>0</v>
      </c>
      <c r="L306" s="20"/>
      <c r="M306" s="9"/>
      <c r="N306" s="1">
        <f t="shared" si="237"/>
        <v>0</v>
      </c>
      <c r="O306" s="20"/>
      <c r="P306" s="9"/>
      <c r="Q306" s="1">
        <f t="shared" si="238"/>
        <v>0</v>
      </c>
      <c r="R306" s="20"/>
      <c r="S306" s="9"/>
      <c r="T306" s="1">
        <f t="shared" si="239"/>
        <v>0</v>
      </c>
      <c r="U306" s="20"/>
      <c r="V306" s="9"/>
      <c r="W306" s="1">
        <f t="shared" si="240"/>
        <v>0</v>
      </c>
      <c r="X306" s="20"/>
      <c r="Y306" s="9"/>
      <c r="Z306" s="1">
        <f t="shared" si="241"/>
        <v>0</v>
      </c>
      <c r="AA306" s="20"/>
      <c r="AB306" s="9"/>
      <c r="AC306" s="1">
        <f t="shared" si="242"/>
        <v>0</v>
      </c>
      <c r="AD306" s="20"/>
      <c r="AE306" s="9"/>
      <c r="AF306" s="1">
        <f t="shared" si="243"/>
        <v>0</v>
      </c>
      <c r="AG306" s="20"/>
      <c r="AH306" s="9"/>
      <c r="AI306" s="1">
        <f t="shared" si="244"/>
        <v>0</v>
      </c>
      <c r="AJ306" s="20"/>
      <c r="AK306" s="9"/>
      <c r="AL306" s="1">
        <f t="shared" si="245"/>
        <v>0</v>
      </c>
      <c r="AM306" s="20"/>
      <c r="AN306" s="9"/>
      <c r="AO306" s="1">
        <f t="shared" si="246"/>
        <v>0</v>
      </c>
      <c r="AP306" s="20"/>
      <c r="AQ306" s="9"/>
      <c r="AR306" s="1">
        <f t="shared" si="247"/>
        <v>0</v>
      </c>
      <c r="AT306" s="9"/>
      <c r="AU306" s="1">
        <f t="shared" si="248"/>
        <v>0</v>
      </c>
      <c r="AV306" s="20"/>
      <c r="AW306" s="9"/>
      <c r="AX306" s="1">
        <f t="shared" si="249"/>
        <v>0</v>
      </c>
      <c r="AY306" s="20"/>
      <c r="AZ306" s="10">
        <f t="shared" si="250"/>
        <v>0</v>
      </c>
      <c r="BA306" s="10">
        <f t="shared" si="251"/>
        <v>0</v>
      </c>
    </row>
    <row r="307" spans="1:53" x14ac:dyDescent="0.25">
      <c r="A307" s="1"/>
      <c r="B307" s="1" t="s">
        <v>17</v>
      </c>
      <c r="C307" s="24" t="s">
        <v>19</v>
      </c>
      <c r="D307" s="21"/>
      <c r="E307" s="1">
        <f t="shared" si="234"/>
        <v>0</v>
      </c>
      <c r="F307" s="20"/>
      <c r="G307" s="19"/>
      <c r="H307" s="1">
        <f t="shared" si="235"/>
        <v>0</v>
      </c>
      <c r="I307" s="20"/>
      <c r="J307" s="9"/>
      <c r="K307" s="1">
        <f t="shared" si="236"/>
        <v>0</v>
      </c>
      <c r="L307" s="20"/>
      <c r="M307" s="9"/>
      <c r="N307" s="1">
        <f t="shared" si="237"/>
        <v>0</v>
      </c>
      <c r="O307" s="20"/>
      <c r="P307" s="9"/>
      <c r="Q307" s="1">
        <f t="shared" si="238"/>
        <v>0</v>
      </c>
      <c r="R307" s="20"/>
      <c r="S307" s="9"/>
      <c r="T307" s="1">
        <f t="shared" si="239"/>
        <v>0</v>
      </c>
      <c r="U307" s="20"/>
      <c r="V307" s="9"/>
      <c r="W307" s="1">
        <f t="shared" si="240"/>
        <v>0</v>
      </c>
      <c r="X307" s="20"/>
      <c r="Y307" s="9"/>
      <c r="Z307" s="1">
        <f t="shared" si="241"/>
        <v>0</v>
      </c>
      <c r="AA307" s="20"/>
      <c r="AB307" s="9"/>
      <c r="AC307" s="1">
        <f t="shared" si="242"/>
        <v>0</v>
      </c>
      <c r="AD307" s="20"/>
      <c r="AE307" s="9"/>
      <c r="AF307" s="1">
        <f t="shared" si="243"/>
        <v>0</v>
      </c>
      <c r="AG307" s="20"/>
      <c r="AH307" s="9"/>
      <c r="AI307" s="1">
        <f t="shared" si="244"/>
        <v>0</v>
      </c>
      <c r="AJ307" s="20"/>
      <c r="AK307" s="9"/>
      <c r="AL307" s="1">
        <f t="shared" si="245"/>
        <v>0</v>
      </c>
      <c r="AM307" s="20"/>
      <c r="AN307" s="9"/>
      <c r="AO307" s="1">
        <f t="shared" si="246"/>
        <v>0</v>
      </c>
      <c r="AP307" s="20"/>
      <c r="AQ307" s="9"/>
      <c r="AR307" s="1">
        <f t="shared" si="247"/>
        <v>0</v>
      </c>
      <c r="AT307" s="9"/>
      <c r="AU307" s="1">
        <f t="shared" si="248"/>
        <v>0</v>
      </c>
      <c r="AV307" s="20"/>
      <c r="AW307" s="9"/>
      <c r="AX307" s="1">
        <f t="shared" si="249"/>
        <v>0</v>
      </c>
      <c r="AY307" s="20"/>
      <c r="AZ307" s="10">
        <f t="shared" si="250"/>
        <v>0</v>
      </c>
      <c r="BA307" s="10">
        <f t="shared" si="251"/>
        <v>0</v>
      </c>
    </row>
    <row r="308" spans="1:53" x14ac:dyDescent="0.25">
      <c r="A308" s="1"/>
      <c r="B308" s="3" t="s">
        <v>14</v>
      </c>
      <c r="C308" s="24" t="s">
        <v>21</v>
      </c>
      <c r="D308" s="21"/>
      <c r="E308" s="1">
        <f t="shared" si="234"/>
        <v>0</v>
      </c>
      <c r="F308" s="20"/>
      <c r="G308" s="19"/>
      <c r="H308" s="1">
        <f t="shared" si="235"/>
        <v>0</v>
      </c>
      <c r="I308" s="20"/>
      <c r="J308" s="9"/>
      <c r="K308" s="1">
        <f t="shared" si="236"/>
        <v>0</v>
      </c>
      <c r="L308" s="20"/>
      <c r="M308" s="9"/>
      <c r="N308" s="1">
        <f t="shared" si="237"/>
        <v>0</v>
      </c>
      <c r="O308" s="20"/>
      <c r="P308" s="9"/>
      <c r="Q308" s="1">
        <f t="shared" si="238"/>
        <v>0</v>
      </c>
      <c r="R308" s="20"/>
      <c r="S308" s="9"/>
      <c r="T308" s="1">
        <f t="shared" si="239"/>
        <v>0</v>
      </c>
      <c r="U308" s="20"/>
      <c r="V308" s="9"/>
      <c r="W308" s="1">
        <f t="shared" si="240"/>
        <v>0</v>
      </c>
      <c r="X308" s="20"/>
      <c r="Y308" s="9"/>
      <c r="Z308" s="1">
        <f t="shared" si="241"/>
        <v>0</v>
      </c>
      <c r="AA308" s="20"/>
      <c r="AB308" s="9"/>
      <c r="AC308" s="1">
        <f t="shared" si="242"/>
        <v>0</v>
      </c>
      <c r="AD308" s="20"/>
      <c r="AE308" s="9"/>
      <c r="AF308" s="1">
        <f t="shared" si="243"/>
        <v>0</v>
      </c>
      <c r="AG308" s="20"/>
      <c r="AH308" s="9"/>
      <c r="AI308" s="1">
        <f t="shared" si="244"/>
        <v>0</v>
      </c>
      <c r="AJ308" s="20"/>
      <c r="AK308" s="9"/>
      <c r="AL308" s="1">
        <f t="shared" si="245"/>
        <v>0</v>
      </c>
      <c r="AM308" s="20"/>
      <c r="AN308" s="9"/>
      <c r="AO308" s="1">
        <f t="shared" si="246"/>
        <v>0</v>
      </c>
      <c r="AP308" s="20"/>
      <c r="AQ308" s="9"/>
      <c r="AR308" s="1">
        <f t="shared" si="247"/>
        <v>0</v>
      </c>
      <c r="AT308" s="9"/>
      <c r="AU308" s="1">
        <f t="shared" si="248"/>
        <v>0</v>
      </c>
      <c r="AV308" s="20"/>
      <c r="AW308" s="9"/>
      <c r="AX308" s="1">
        <f t="shared" si="249"/>
        <v>0</v>
      </c>
      <c r="AY308" s="20"/>
      <c r="AZ308" s="10">
        <f t="shared" si="250"/>
        <v>0</v>
      </c>
      <c r="BA308" s="10">
        <f t="shared" si="251"/>
        <v>0</v>
      </c>
    </row>
    <row r="309" spans="1:53" x14ac:dyDescent="0.25">
      <c r="A309" s="1"/>
      <c r="B309" s="3" t="s">
        <v>6</v>
      </c>
      <c r="C309" s="23" t="s">
        <v>29</v>
      </c>
      <c r="D309" s="21"/>
      <c r="E309" s="1">
        <f t="shared" si="234"/>
        <v>0</v>
      </c>
      <c r="F309" s="20"/>
      <c r="G309" s="19"/>
      <c r="H309" s="1">
        <f t="shared" si="235"/>
        <v>0</v>
      </c>
      <c r="I309" s="20"/>
      <c r="J309" s="9"/>
      <c r="K309" s="1">
        <f t="shared" si="236"/>
        <v>0</v>
      </c>
      <c r="L309" s="20"/>
      <c r="M309" s="9"/>
      <c r="N309" s="1">
        <f t="shared" si="237"/>
        <v>0</v>
      </c>
      <c r="O309" s="20"/>
      <c r="P309" s="9"/>
      <c r="Q309" s="1">
        <f t="shared" si="238"/>
        <v>0</v>
      </c>
      <c r="R309" s="20"/>
      <c r="S309" s="9"/>
      <c r="T309" s="1">
        <f t="shared" si="239"/>
        <v>0</v>
      </c>
      <c r="U309" s="20"/>
      <c r="V309" s="9"/>
      <c r="W309" s="1">
        <f t="shared" si="240"/>
        <v>0</v>
      </c>
      <c r="X309" s="20"/>
      <c r="Y309" s="9"/>
      <c r="Z309" s="1">
        <f t="shared" si="241"/>
        <v>0</v>
      </c>
      <c r="AA309" s="20"/>
      <c r="AB309" s="9"/>
      <c r="AC309" s="1">
        <f t="shared" si="242"/>
        <v>0</v>
      </c>
      <c r="AD309" s="20"/>
      <c r="AE309" s="9"/>
      <c r="AF309" s="1">
        <f t="shared" si="243"/>
        <v>0</v>
      </c>
      <c r="AG309" s="20"/>
      <c r="AH309" s="9"/>
      <c r="AI309" s="1">
        <f t="shared" si="244"/>
        <v>0</v>
      </c>
      <c r="AJ309" s="20"/>
      <c r="AK309" s="9"/>
      <c r="AL309" s="1">
        <f t="shared" si="245"/>
        <v>0</v>
      </c>
      <c r="AM309" s="20"/>
      <c r="AN309" s="9"/>
      <c r="AO309" s="1">
        <f t="shared" si="246"/>
        <v>0</v>
      </c>
      <c r="AP309" s="20"/>
      <c r="AQ309" s="9"/>
      <c r="AR309" s="1">
        <f t="shared" si="247"/>
        <v>0</v>
      </c>
      <c r="AT309" s="9"/>
      <c r="AU309" s="1">
        <f t="shared" si="248"/>
        <v>0</v>
      </c>
      <c r="AV309" s="20"/>
      <c r="AW309" s="9"/>
      <c r="AX309" s="1">
        <f t="shared" si="249"/>
        <v>0</v>
      </c>
      <c r="AY309" s="20"/>
      <c r="AZ309" s="10">
        <f t="shared" si="250"/>
        <v>0</v>
      </c>
      <c r="BA309" s="10">
        <f t="shared" si="251"/>
        <v>0</v>
      </c>
    </row>
    <row r="310" spans="1:53" x14ac:dyDescent="0.25">
      <c r="A310" s="1"/>
      <c r="B310" s="18" t="s">
        <v>16</v>
      </c>
      <c r="C310" s="24" t="s">
        <v>20</v>
      </c>
      <c r="D310" s="21"/>
      <c r="E310" s="1">
        <f t="shared" si="234"/>
        <v>0</v>
      </c>
      <c r="F310" s="20"/>
      <c r="G310" s="19"/>
      <c r="H310" s="1">
        <f t="shared" si="235"/>
        <v>0</v>
      </c>
      <c r="I310" s="20"/>
      <c r="J310" s="9"/>
      <c r="K310" s="1">
        <f t="shared" si="236"/>
        <v>0</v>
      </c>
      <c r="L310" s="20"/>
      <c r="M310" s="9"/>
      <c r="N310" s="1">
        <f t="shared" si="237"/>
        <v>0</v>
      </c>
      <c r="O310" s="20"/>
      <c r="P310" s="9"/>
      <c r="Q310" s="1">
        <f t="shared" si="238"/>
        <v>0</v>
      </c>
      <c r="R310" s="20"/>
      <c r="S310" s="9"/>
      <c r="T310" s="1">
        <f t="shared" si="239"/>
        <v>0</v>
      </c>
      <c r="U310" s="20"/>
      <c r="V310" s="9"/>
      <c r="W310" s="1">
        <f t="shared" si="240"/>
        <v>0</v>
      </c>
      <c r="X310" s="20"/>
      <c r="Y310" s="9"/>
      <c r="Z310" s="1">
        <f t="shared" si="241"/>
        <v>0</v>
      </c>
      <c r="AA310" s="20"/>
      <c r="AB310" s="9"/>
      <c r="AC310" s="1">
        <f t="shared" si="242"/>
        <v>0</v>
      </c>
      <c r="AD310" s="20"/>
      <c r="AE310" s="9"/>
      <c r="AF310" s="1">
        <f t="shared" si="243"/>
        <v>0</v>
      </c>
      <c r="AG310" s="20"/>
      <c r="AH310" s="9"/>
      <c r="AI310" s="1">
        <f t="shared" si="244"/>
        <v>0</v>
      </c>
      <c r="AJ310" s="20"/>
      <c r="AK310" s="9"/>
      <c r="AL310" s="1">
        <f t="shared" si="245"/>
        <v>0</v>
      </c>
      <c r="AM310" s="20"/>
      <c r="AN310" s="9"/>
      <c r="AO310" s="1">
        <f t="shared" si="246"/>
        <v>0</v>
      </c>
      <c r="AP310" s="20"/>
      <c r="AQ310" s="9"/>
      <c r="AR310" s="1">
        <f t="shared" si="247"/>
        <v>0</v>
      </c>
      <c r="AT310" s="9"/>
      <c r="AU310" s="1">
        <f t="shared" si="248"/>
        <v>0</v>
      </c>
      <c r="AV310" s="20"/>
      <c r="AW310" s="9"/>
      <c r="AX310" s="1">
        <f t="shared" si="249"/>
        <v>0</v>
      </c>
      <c r="AY310" s="20"/>
      <c r="AZ310" s="10">
        <f t="shared" si="250"/>
        <v>0</v>
      </c>
      <c r="BA310" s="10">
        <f t="shared" si="251"/>
        <v>0</v>
      </c>
    </row>
    <row r="311" spans="1:53" x14ac:dyDescent="0.25">
      <c r="A311" s="16"/>
      <c r="B311" s="3" t="s">
        <v>33</v>
      </c>
      <c r="C311" s="25" t="s">
        <v>34</v>
      </c>
      <c r="D311" s="21"/>
      <c r="E311" s="1">
        <f t="shared" si="234"/>
        <v>0</v>
      </c>
      <c r="F311" s="20"/>
      <c r="G311" s="19"/>
      <c r="H311" s="1">
        <f t="shared" si="235"/>
        <v>0</v>
      </c>
      <c r="I311" s="20"/>
      <c r="J311" s="9">
        <v>1</v>
      </c>
      <c r="K311" s="1">
        <f t="shared" si="236"/>
        <v>1</v>
      </c>
      <c r="L311" s="20"/>
      <c r="M311" s="9"/>
      <c r="N311" s="1">
        <f t="shared" si="237"/>
        <v>0</v>
      </c>
      <c r="O311" s="20"/>
      <c r="P311" s="9">
        <v>1</v>
      </c>
      <c r="Q311" s="1">
        <f t="shared" si="238"/>
        <v>1</v>
      </c>
      <c r="R311" s="20"/>
      <c r="S311" s="9"/>
      <c r="T311" s="1">
        <f t="shared" si="239"/>
        <v>0</v>
      </c>
      <c r="U311" s="20"/>
      <c r="V311" s="9"/>
      <c r="W311" s="1">
        <f t="shared" si="240"/>
        <v>0</v>
      </c>
      <c r="X311" s="20"/>
      <c r="Y311" s="9"/>
      <c r="Z311" s="1">
        <f t="shared" si="241"/>
        <v>0</v>
      </c>
      <c r="AA311" s="20"/>
      <c r="AB311" s="9"/>
      <c r="AC311" s="1">
        <f t="shared" si="242"/>
        <v>0</v>
      </c>
      <c r="AD311" s="20"/>
      <c r="AE311" s="9"/>
      <c r="AF311" s="1">
        <f t="shared" si="243"/>
        <v>0</v>
      </c>
      <c r="AG311" s="20"/>
      <c r="AH311" s="9"/>
      <c r="AI311" s="1">
        <f t="shared" si="244"/>
        <v>0</v>
      </c>
      <c r="AJ311" s="20"/>
      <c r="AK311" s="9"/>
      <c r="AL311" s="1">
        <f t="shared" si="245"/>
        <v>0</v>
      </c>
      <c r="AM311" s="20"/>
      <c r="AN311" s="9"/>
      <c r="AO311" s="1">
        <f t="shared" si="246"/>
        <v>0</v>
      </c>
      <c r="AP311" s="20"/>
      <c r="AQ311" s="9"/>
      <c r="AR311" s="1">
        <f t="shared" si="247"/>
        <v>0</v>
      </c>
      <c r="AT311" s="9"/>
      <c r="AU311" s="1">
        <f t="shared" si="248"/>
        <v>0</v>
      </c>
      <c r="AV311" s="20"/>
      <c r="AW311" s="9"/>
      <c r="AX311" s="1">
        <f t="shared" si="249"/>
        <v>0</v>
      </c>
      <c r="AY311" s="20"/>
      <c r="AZ311" s="10">
        <f t="shared" si="250"/>
        <v>2</v>
      </c>
      <c r="BA311" s="10">
        <f t="shared" si="251"/>
        <v>2</v>
      </c>
    </row>
    <row r="312" spans="1:53" x14ac:dyDescent="0.25">
      <c r="A312" s="1"/>
      <c r="B312" s="3" t="s">
        <v>31</v>
      </c>
      <c r="C312" s="25" t="s">
        <v>32</v>
      </c>
      <c r="D312" s="21"/>
      <c r="E312" s="1">
        <f t="shared" si="234"/>
        <v>0</v>
      </c>
      <c r="F312" s="20"/>
      <c r="G312" s="19"/>
      <c r="H312" s="1">
        <f t="shared" si="235"/>
        <v>0</v>
      </c>
      <c r="I312" s="20"/>
      <c r="J312" s="9"/>
      <c r="K312" s="1">
        <f t="shared" si="236"/>
        <v>0</v>
      </c>
      <c r="L312" s="20"/>
      <c r="M312" s="9"/>
      <c r="N312" s="1">
        <f t="shared" si="237"/>
        <v>0</v>
      </c>
      <c r="O312" s="20"/>
      <c r="P312" s="9"/>
      <c r="Q312" s="1">
        <f t="shared" si="238"/>
        <v>0</v>
      </c>
      <c r="R312" s="20"/>
      <c r="S312" s="9"/>
      <c r="T312" s="1">
        <f t="shared" si="239"/>
        <v>0</v>
      </c>
      <c r="U312" s="20"/>
      <c r="V312" s="9"/>
      <c r="W312" s="1">
        <f t="shared" si="240"/>
        <v>0</v>
      </c>
      <c r="X312" s="20"/>
      <c r="Y312" s="9"/>
      <c r="Z312" s="1">
        <f t="shared" si="241"/>
        <v>0</v>
      </c>
      <c r="AA312" s="20"/>
      <c r="AB312" s="9"/>
      <c r="AC312" s="1">
        <f t="shared" si="242"/>
        <v>0</v>
      </c>
      <c r="AD312" s="20"/>
      <c r="AE312" s="9"/>
      <c r="AF312" s="1">
        <f t="shared" si="243"/>
        <v>0</v>
      </c>
      <c r="AG312" s="20"/>
      <c r="AH312" s="9"/>
      <c r="AI312" s="1">
        <f t="shared" si="244"/>
        <v>0</v>
      </c>
      <c r="AJ312" s="20"/>
      <c r="AK312" s="9"/>
      <c r="AL312" s="1">
        <f t="shared" si="245"/>
        <v>0</v>
      </c>
      <c r="AM312" s="20"/>
      <c r="AN312" s="9"/>
      <c r="AO312" s="1">
        <f t="shared" si="246"/>
        <v>0</v>
      </c>
      <c r="AP312" s="20"/>
      <c r="AQ312" s="9"/>
      <c r="AR312" s="1">
        <f t="shared" si="247"/>
        <v>0</v>
      </c>
      <c r="AT312" s="9"/>
      <c r="AU312" s="1">
        <f t="shared" si="248"/>
        <v>0</v>
      </c>
      <c r="AV312" s="20"/>
      <c r="AW312" s="9"/>
      <c r="AX312" s="1">
        <f t="shared" si="249"/>
        <v>0</v>
      </c>
      <c r="AY312" s="20"/>
      <c r="AZ312" s="10">
        <f t="shared" si="250"/>
        <v>0</v>
      </c>
      <c r="BA312" s="10">
        <f t="shared" si="251"/>
        <v>0</v>
      </c>
    </row>
    <row r="313" spans="1:53" x14ac:dyDescent="0.25">
      <c r="A313" s="1"/>
      <c r="B313" s="3" t="s">
        <v>7</v>
      </c>
      <c r="C313" s="23" t="s">
        <v>28</v>
      </c>
      <c r="D313" s="21"/>
      <c r="E313" s="1">
        <f t="shared" si="234"/>
        <v>0</v>
      </c>
      <c r="F313" s="20"/>
      <c r="G313" s="19"/>
      <c r="H313" s="1">
        <f t="shared" si="235"/>
        <v>0</v>
      </c>
      <c r="I313" s="20"/>
      <c r="J313" s="9"/>
      <c r="K313" s="1">
        <f t="shared" si="236"/>
        <v>0</v>
      </c>
      <c r="L313" s="20"/>
      <c r="M313" s="9"/>
      <c r="N313" s="1">
        <f t="shared" si="237"/>
        <v>0</v>
      </c>
      <c r="O313" s="20"/>
      <c r="P313" s="9">
        <v>1</v>
      </c>
      <c r="Q313" s="1">
        <f t="shared" si="238"/>
        <v>1</v>
      </c>
      <c r="R313" s="20"/>
      <c r="S313" s="9"/>
      <c r="T313" s="1">
        <f t="shared" si="239"/>
        <v>0</v>
      </c>
      <c r="U313" s="20"/>
      <c r="V313" s="9"/>
      <c r="W313" s="1">
        <f t="shared" si="240"/>
        <v>0</v>
      </c>
      <c r="X313" s="20"/>
      <c r="Y313" s="9"/>
      <c r="Z313" s="1">
        <f t="shared" si="241"/>
        <v>0</v>
      </c>
      <c r="AA313" s="20"/>
      <c r="AB313" s="9"/>
      <c r="AC313" s="1">
        <f t="shared" si="242"/>
        <v>0</v>
      </c>
      <c r="AD313" s="20"/>
      <c r="AE313" s="9"/>
      <c r="AF313" s="1">
        <f t="shared" si="243"/>
        <v>0</v>
      </c>
      <c r="AG313" s="20"/>
      <c r="AH313" s="9"/>
      <c r="AI313" s="1">
        <f t="shared" si="244"/>
        <v>0</v>
      </c>
      <c r="AJ313" s="20"/>
      <c r="AK313" s="9"/>
      <c r="AL313" s="1">
        <f t="shared" si="245"/>
        <v>0</v>
      </c>
      <c r="AM313" s="20"/>
      <c r="AN313" s="9"/>
      <c r="AO313" s="1">
        <f t="shared" si="246"/>
        <v>0</v>
      </c>
      <c r="AP313" s="20"/>
      <c r="AQ313" s="9"/>
      <c r="AR313" s="1">
        <f t="shared" si="247"/>
        <v>0</v>
      </c>
      <c r="AT313" s="9"/>
      <c r="AU313" s="1">
        <f t="shared" si="248"/>
        <v>0</v>
      </c>
      <c r="AV313" s="20"/>
      <c r="AW313" s="9"/>
      <c r="AX313" s="1">
        <f t="shared" si="249"/>
        <v>0</v>
      </c>
      <c r="AY313" s="20"/>
      <c r="AZ313" s="10">
        <f t="shared" si="250"/>
        <v>1</v>
      </c>
      <c r="BA313" s="10">
        <f t="shared" si="251"/>
        <v>1</v>
      </c>
    </row>
    <row r="314" spans="1:53" x14ac:dyDescent="0.25">
      <c r="A314" s="1"/>
      <c r="B314" s="3" t="s">
        <v>8</v>
      </c>
      <c r="C314" s="24" t="s">
        <v>12</v>
      </c>
      <c r="D314" s="21"/>
      <c r="E314" s="1">
        <f t="shared" si="234"/>
        <v>0</v>
      </c>
      <c r="F314" s="20"/>
      <c r="G314" s="19"/>
      <c r="H314" s="1">
        <f t="shared" si="235"/>
        <v>0</v>
      </c>
      <c r="I314" s="20"/>
      <c r="J314" s="9"/>
      <c r="K314" s="1">
        <f t="shared" si="236"/>
        <v>0</v>
      </c>
      <c r="L314" s="20"/>
      <c r="M314" s="9"/>
      <c r="N314" s="1">
        <f t="shared" si="237"/>
        <v>0</v>
      </c>
      <c r="O314" s="20"/>
      <c r="P314" s="9"/>
      <c r="Q314" s="1">
        <f t="shared" si="238"/>
        <v>0</v>
      </c>
      <c r="R314" s="20"/>
      <c r="S314" s="9"/>
      <c r="T314" s="1">
        <f t="shared" si="239"/>
        <v>0</v>
      </c>
      <c r="U314" s="20"/>
      <c r="V314" s="9"/>
      <c r="W314" s="1">
        <f t="shared" si="240"/>
        <v>0</v>
      </c>
      <c r="X314" s="20"/>
      <c r="Y314" s="9"/>
      <c r="Z314" s="1">
        <f t="shared" si="241"/>
        <v>0</v>
      </c>
      <c r="AA314" s="20"/>
      <c r="AB314" s="9"/>
      <c r="AC314" s="1">
        <f t="shared" si="242"/>
        <v>0</v>
      </c>
      <c r="AD314" s="20"/>
      <c r="AE314" s="9"/>
      <c r="AF314" s="1">
        <f t="shared" si="243"/>
        <v>0</v>
      </c>
      <c r="AG314" s="20"/>
      <c r="AH314" s="9"/>
      <c r="AI314" s="1">
        <f t="shared" si="244"/>
        <v>0</v>
      </c>
      <c r="AJ314" s="20"/>
      <c r="AK314" s="9"/>
      <c r="AL314" s="1">
        <f t="shared" si="245"/>
        <v>0</v>
      </c>
      <c r="AM314" s="20"/>
      <c r="AN314" s="9"/>
      <c r="AO314" s="1">
        <f t="shared" si="246"/>
        <v>0</v>
      </c>
      <c r="AP314" s="20"/>
      <c r="AQ314" s="9"/>
      <c r="AR314" s="1">
        <f t="shared" si="247"/>
        <v>0</v>
      </c>
      <c r="AT314" s="9"/>
      <c r="AU314" s="1">
        <f t="shared" si="248"/>
        <v>0</v>
      </c>
      <c r="AV314" s="20"/>
      <c r="AW314" s="9"/>
      <c r="AX314" s="1">
        <f t="shared" si="249"/>
        <v>0</v>
      </c>
      <c r="AY314" s="20"/>
      <c r="AZ314" s="10">
        <f t="shared" si="250"/>
        <v>0</v>
      </c>
      <c r="BA314" s="10">
        <f t="shared" si="251"/>
        <v>0</v>
      </c>
    </row>
    <row r="315" spans="1:53" x14ac:dyDescent="0.25">
      <c r="A315" s="16"/>
      <c r="B315" s="1" t="s">
        <v>5</v>
      </c>
      <c r="C315" s="24" t="s">
        <v>13</v>
      </c>
      <c r="D315" s="21"/>
      <c r="E315" s="1">
        <f t="shared" si="234"/>
        <v>0</v>
      </c>
      <c r="F315" s="20"/>
      <c r="G315" s="19"/>
      <c r="H315" s="1">
        <f t="shared" si="235"/>
        <v>0</v>
      </c>
      <c r="I315" s="20"/>
      <c r="J315" s="9">
        <v>0</v>
      </c>
      <c r="K315" s="1">
        <f t="shared" si="236"/>
        <v>1</v>
      </c>
      <c r="L315" s="20"/>
      <c r="M315" s="9"/>
      <c r="N315" s="1">
        <f t="shared" si="237"/>
        <v>0</v>
      </c>
      <c r="O315" s="20"/>
      <c r="P315" s="9"/>
      <c r="Q315" s="1">
        <f t="shared" si="238"/>
        <v>0</v>
      </c>
      <c r="R315" s="20"/>
      <c r="S315" s="9"/>
      <c r="T315" s="1">
        <f t="shared" si="239"/>
        <v>0</v>
      </c>
      <c r="U315" s="20"/>
      <c r="V315" s="9">
        <v>35</v>
      </c>
      <c r="W315" s="1">
        <f t="shared" si="240"/>
        <v>1</v>
      </c>
      <c r="X315" s="20"/>
      <c r="Y315" s="9"/>
      <c r="Z315" s="1">
        <f t="shared" si="241"/>
        <v>0</v>
      </c>
      <c r="AA315" s="20"/>
      <c r="AB315" s="9">
        <v>60</v>
      </c>
      <c r="AC315" s="1">
        <f t="shared" si="242"/>
        <v>1</v>
      </c>
      <c r="AD315" s="20"/>
      <c r="AE315" s="9"/>
      <c r="AF315" s="1">
        <f t="shared" si="243"/>
        <v>0</v>
      </c>
      <c r="AG315" s="20"/>
      <c r="AH315" s="9"/>
      <c r="AI315" s="1">
        <f t="shared" si="244"/>
        <v>0</v>
      </c>
      <c r="AJ315" s="20"/>
      <c r="AK315" s="9"/>
      <c r="AL315" s="1">
        <f t="shared" si="245"/>
        <v>0</v>
      </c>
      <c r="AM315" s="20"/>
      <c r="AN315" s="9"/>
      <c r="AO315" s="1">
        <f t="shared" si="246"/>
        <v>0</v>
      </c>
      <c r="AP315" s="20"/>
      <c r="AQ315" s="9"/>
      <c r="AR315" s="1">
        <f t="shared" si="247"/>
        <v>0</v>
      </c>
      <c r="AT315" s="9"/>
      <c r="AU315" s="1">
        <f t="shared" si="248"/>
        <v>0</v>
      </c>
      <c r="AV315" s="20"/>
      <c r="AW315" s="9"/>
      <c r="AX315" s="1">
        <f t="shared" si="249"/>
        <v>0</v>
      </c>
      <c r="AY315" s="20"/>
      <c r="AZ315" s="10">
        <f t="shared" si="250"/>
        <v>95</v>
      </c>
      <c r="BA315" s="10">
        <f t="shared" si="251"/>
        <v>3</v>
      </c>
    </row>
    <row r="316" spans="1:53" x14ac:dyDescent="0.25">
      <c r="A316" s="17"/>
      <c r="B316" s="1" t="s">
        <v>25</v>
      </c>
      <c r="C316" s="23" t="s">
        <v>24</v>
      </c>
      <c r="D316" s="21"/>
      <c r="E316" s="1">
        <f t="shared" si="234"/>
        <v>0</v>
      </c>
      <c r="F316" s="20"/>
      <c r="G316" s="19"/>
      <c r="H316" s="1">
        <f t="shared" si="235"/>
        <v>0</v>
      </c>
      <c r="I316" s="20"/>
      <c r="J316" s="9"/>
      <c r="K316" s="1">
        <f t="shared" si="236"/>
        <v>0</v>
      </c>
      <c r="L316" s="20"/>
      <c r="M316" s="9"/>
      <c r="N316" s="1">
        <f t="shared" si="237"/>
        <v>0</v>
      </c>
      <c r="O316" s="20"/>
      <c r="P316" s="9"/>
      <c r="Q316" s="1">
        <f t="shared" si="238"/>
        <v>0</v>
      </c>
      <c r="R316" s="20"/>
      <c r="S316" s="9"/>
      <c r="T316" s="1">
        <f t="shared" si="239"/>
        <v>0</v>
      </c>
      <c r="U316" s="20"/>
      <c r="V316" s="9"/>
      <c r="W316" s="1">
        <f t="shared" si="240"/>
        <v>0</v>
      </c>
      <c r="X316" s="20"/>
      <c r="Y316" s="9"/>
      <c r="Z316" s="1">
        <f t="shared" si="241"/>
        <v>0</v>
      </c>
      <c r="AA316" s="20"/>
      <c r="AB316" s="9"/>
      <c r="AC316" s="1">
        <f t="shared" si="242"/>
        <v>0</v>
      </c>
      <c r="AD316" s="20"/>
      <c r="AE316" s="9"/>
      <c r="AF316" s="1">
        <f t="shared" si="243"/>
        <v>0</v>
      </c>
      <c r="AG316" s="20"/>
      <c r="AH316" s="9"/>
      <c r="AI316" s="1">
        <f t="shared" si="244"/>
        <v>0</v>
      </c>
      <c r="AJ316" s="20"/>
      <c r="AK316" s="9"/>
      <c r="AL316" s="1">
        <f t="shared" si="245"/>
        <v>0</v>
      </c>
      <c r="AM316" s="20"/>
      <c r="AN316" s="9"/>
      <c r="AO316" s="1">
        <f t="shared" si="246"/>
        <v>0</v>
      </c>
      <c r="AP316" s="20"/>
      <c r="AQ316" s="9"/>
      <c r="AR316" s="1">
        <f t="shared" si="247"/>
        <v>0</v>
      </c>
      <c r="AT316" s="9"/>
      <c r="AU316" s="1">
        <f t="shared" si="248"/>
        <v>0</v>
      </c>
      <c r="AV316" s="20"/>
      <c r="AW316" s="9"/>
      <c r="AX316" s="1">
        <f t="shared" si="249"/>
        <v>0</v>
      </c>
      <c r="AY316" s="20"/>
      <c r="AZ316" s="10">
        <f t="shared" si="250"/>
        <v>0</v>
      </c>
      <c r="BA316" s="10">
        <f t="shared" si="251"/>
        <v>0</v>
      </c>
    </row>
    <row r="317" spans="1:53" x14ac:dyDescent="0.25">
      <c r="A317" s="1"/>
      <c r="B317" s="1" t="s">
        <v>30</v>
      </c>
      <c r="C317" s="24" t="s">
        <v>23</v>
      </c>
      <c r="D317" s="21"/>
      <c r="E317" s="1">
        <f t="shared" si="234"/>
        <v>0</v>
      </c>
      <c r="F317" s="20"/>
      <c r="G317" s="19"/>
      <c r="H317" s="1">
        <f t="shared" si="235"/>
        <v>0</v>
      </c>
      <c r="I317" s="20"/>
      <c r="J317" s="9">
        <v>1</v>
      </c>
      <c r="K317" s="1">
        <f t="shared" si="236"/>
        <v>1</v>
      </c>
      <c r="L317" s="20"/>
      <c r="M317" s="9"/>
      <c r="N317" s="1">
        <f t="shared" si="237"/>
        <v>0</v>
      </c>
      <c r="O317" s="20"/>
      <c r="P317" s="9">
        <v>5</v>
      </c>
      <c r="Q317" s="1">
        <f t="shared" si="238"/>
        <v>1</v>
      </c>
      <c r="R317" s="20"/>
      <c r="S317" s="9"/>
      <c r="T317" s="1">
        <f t="shared" si="239"/>
        <v>0</v>
      </c>
      <c r="U317" s="20"/>
      <c r="V317" s="9"/>
      <c r="W317" s="1">
        <f t="shared" si="240"/>
        <v>0</v>
      </c>
      <c r="X317" s="20"/>
      <c r="Y317" s="9"/>
      <c r="Z317" s="1">
        <f t="shared" si="241"/>
        <v>0</v>
      </c>
      <c r="AA317" s="20"/>
      <c r="AB317" s="9"/>
      <c r="AC317" s="1">
        <f t="shared" si="242"/>
        <v>0</v>
      </c>
      <c r="AD317" s="20"/>
      <c r="AE317" s="9"/>
      <c r="AF317" s="1">
        <f t="shared" si="243"/>
        <v>0</v>
      </c>
      <c r="AG317" s="20"/>
      <c r="AH317" s="9"/>
      <c r="AI317" s="1">
        <f t="shared" si="244"/>
        <v>0</v>
      </c>
      <c r="AJ317" s="20"/>
      <c r="AK317" s="9"/>
      <c r="AL317" s="1">
        <f t="shared" si="245"/>
        <v>0</v>
      </c>
      <c r="AM317" s="20"/>
      <c r="AN317" s="9"/>
      <c r="AO317" s="1">
        <f t="shared" si="246"/>
        <v>0</v>
      </c>
      <c r="AP317" s="20"/>
      <c r="AQ317" s="9"/>
      <c r="AR317" s="1">
        <f t="shared" si="247"/>
        <v>0</v>
      </c>
      <c r="AT317" s="9"/>
      <c r="AU317" s="1">
        <f t="shared" si="248"/>
        <v>0</v>
      </c>
      <c r="AV317" s="20"/>
      <c r="AW317" s="9"/>
      <c r="AX317" s="1">
        <f t="shared" si="249"/>
        <v>0</v>
      </c>
      <c r="AY317" s="20"/>
      <c r="AZ317" s="10">
        <f t="shared" si="250"/>
        <v>6</v>
      </c>
      <c r="BA317" s="10">
        <f t="shared" si="251"/>
        <v>2</v>
      </c>
    </row>
    <row r="318" spans="1:53" x14ac:dyDescent="0.25">
      <c r="A318" s="1"/>
      <c r="B318" s="1" t="s">
        <v>35</v>
      </c>
      <c r="C318" s="27" t="s">
        <v>37</v>
      </c>
      <c r="D318" s="28"/>
      <c r="E318" s="1">
        <f t="shared" si="234"/>
        <v>0</v>
      </c>
      <c r="F318" s="20"/>
      <c r="G318" s="19"/>
      <c r="H318" s="1">
        <f t="shared" si="235"/>
        <v>0</v>
      </c>
      <c r="I318" s="20"/>
      <c r="J318" s="9"/>
      <c r="K318" s="1">
        <f t="shared" si="236"/>
        <v>0</v>
      </c>
      <c r="L318" s="20"/>
      <c r="M318" s="9"/>
      <c r="N318" s="1">
        <f t="shared" si="237"/>
        <v>0</v>
      </c>
      <c r="O318" s="20"/>
      <c r="P318" s="9"/>
      <c r="Q318" s="1">
        <f t="shared" si="238"/>
        <v>0</v>
      </c>
      <c r="R318" s="20"/>
      <c r="S318" s="9"/>
      <c r="T318" s="1">
        <f t="shared" si="239"/>
        <v>0</v>
      </c>
      <c r="U318" s="20"/>
      <c r="V318" s="9"/>
      <c r="W318" s="1">
        <f t="shared" si="240"/>
        <v>0</v>
      </c>
      <c r="X318" s="20"/>
      <c r="Y318" s="9"/>
      <c r="Z318" s="1">
        <f t="shared" si="241"/>
        <v>0</v>
      </c>
      <c r="AA318" s="20"/>
      <c r="AB318" s="9"/>
      <c r="AC318" s="1">
        <f t="shared" si="242"/>
        <v>0</v>
      </c>
      <c r="AD318" s="20"/>
      <c r="AE318" s="9"/>
      <c r="AF318" s="1">
        <f t="shared" si="243"/>
        <v>0</v>
      </c>
      <c r="AG318" s="20"/>
      <c r="AH318" s="9"/>
      <c r="AI318" s="1">
        <f t="shared" si="244"/>
        <v>0</v>
      </c>
      <c r="AJ318" s="20"/>
      <c r="AK318" s="9"/>
      <c r="AL318" s="1">
        <f t="shared" si="245"/>
        <v>0</v>
      </c>
      <c r="AM318" s="20"/>
      <c r="AN318" s="9"/>
      <c r="AO318" s="1">
        <f t="shared" si="246"/>
        <v>0</v>
      </c>
      <c r="AP318" s="20"/>
      <c r="AQ318" s="9"/>
      <c r="AR318" s="1">
        <f t="shared" si="247"/>
        <v>0</v>
      </c>
      <c r="AT318" s="9"/>
      <c r="AU318" s="1">
        <f t="shared" si="248"/>
        <v>0</v>
      </c>
      <c r="AV318" s="20"/>
      <c r="AW318" s="9"/>
      <c r="AX318" s="1">
        <f t="shared" si="249"/>
        <v>0</v>
      </c>
      <c r="AY318" s="20"/>
      <c r="AZ318" s="10">
        <f t="shared" si="250"/>
        <v>0</v>
      </c>
      <c r="BA318" s="10">
        <f t="shared" si="251"/>
        <v>0</v>
      </c>
    </row>
    <row r="319" spans="1:53" x14ac:dyDescent="0.25">
      <c r="A319" s="1"/>
      <c r="B319" s="1" t="s">
        <v>36</v>
      </c>
      <c r="C319" s="23" t="s">
        <v>36</v>
      </c>
      <c r="D319" s="21"/>
      <c r="E319" s="1">
        <f t="shared" si="234"/>
        <v>0</v>
      </c>
      <c r="F319" s="20"/>
      <c r="G319" s="19"/>
      <c r="H319" s="1">
        <f t="shared" si="235"/>
        <v>0</v>
      </c>
      <c r="I319" s="20"/>
      <c r="J319" s="9"/>
      <c r="K319" s="1">
        <f t="shared" si="236"/>
        <v>0</v>
      </c>
      <c r="L319" s="20"/>
      <c r="M319" s="9"/>
      <c r="N319" s="1">
        <f t="shared" si="237"/>
        <v>0</v>
      </c>
      <c r="O319" s="20"/>
      <c r="P319" s="9"/>
      <c r="Q319" s="1">
        <f t="shared" si="238"/>
        <v>0</v>
      </c>
      <c r="R319" s="20"/>
      <c r="S319" s="9"/>
      <c r="T319" s="1">
        <f t="shared" si="239"/>
        <v>0</v>
      </c>
      <c r="U319" s="20"/>
      <c r="V319" s="9"/>
      <c r="W319" s="1">
        <f t="shared" si="240"/>
        <v>0</v>
      </c>
      <c r="X319" s="20"/>
      <c r="Y319" s="9"/>
      <c r="Z319" s="1">
        <f t="shared" si="241"/>
        <v>0</v>
      </c>
      <c r="AA319" s="20"/>
      <c r="AB319" s="9"/>
      <c r="AC319" s="1">
        <f t="shared" si="242"/>
        <v>0</v>
      </c>
      <c r="AD319" s="20"/>
      <c r="AE319" s="9"/>
      <c r="AF319" s="1">
        <f t="shared" si="243"/>
        <v>0</v>
      </c>
      <c r="AG319" s="20"/>
      <c r="AH319" s="9"/>
      <c r="AI319" s="1">
        <f t="shared" si="244"/>
        <v>0</v>
      </c>
      <c r="AJ319" s="20"/>
      <c r="AK319" s="9"/>
      <c r="AL319" s="1">
        <f t="shared" si="245"/>
        <v>0</v>
      </c>
      <c r="AM319" s="20"/>
      <c r="AN319" s="9"/>
      <c r="AO319" s="1">
        <f t="shared" si="246"/>
        <v>0</v>
      </c>
      <c r="AP319" s="20"/>
      <c r="AQ319" s="9"/>
      <c r="AR319" s="1">
        <f t="shared" si="247"/>
        <v>0</v>
      </c>
      <c r="AT319" s="9"/>
      <c r="AU319" s="1">
        <f t="shared" si="248"/>
        <v>0</v>
      </c>
      <c r="AV319" s="20"/>
      <c r="AW319" s="9"/>
      <c r="AX319" s="1">
        <f t="shared" si="249"/>
        <v>0</v>
      </c>
      <c r="AY319" s="20"/>
      <c r="AZ319" s="10">
        <f t="shared" si="250"/>
        <v>0</v>
      </c>
      <c r="BA319" s="10">
        <f t="shared" si="251"/>
        <v>0</v>
      </c>
    </row>
    <row r="320" spans="1:53" ht="15.75" thickBot="1" x14ac:dyDescent="0.3">
      <c r="A320" s="1"/>
      <c r="B320" s="1"/>
      <c r="C320" s="23"/>
      <c r="D320" s="21"/>
      <c r="E320" s="1">
        <f t="shared" si="234"/>
        <v>0</v>
      </c>
      <c r="F320" s="20"/>
      <c r="G320" s="19"/>
      <c r="H320" s="1">
        <f t="shared" si="235"/>
        <v>0</v>
      </c>
      <c r="I320" s="20"/>
      <c r="J320" s="9"/>
      <c r="K320" s="1">
        <f t="shared" si="236"/>
        <v>0</v>
      </c>
      <c r="L320" s="20"/>
      <c r="M320" s="9"/>
      <c r="N320" s="1">
        <f t="shared" si="237"/>
        <v>0</v>
      </c>
      <c r="O320" s="20"/>
      <c r="P320" s="9"/>
      <c r="Q320" s="1">
        <f t="shared" si="238"/>
        <v>0</v>
      </c>
      <c r="R320" s="20"/>
      <c r="S320" s="9"/>
      <c r="T320" s="1">
        <f t="shared" si="239"/>
        <v>0</v>
      </c>
      <c r="U320" s="20"/>
      <c r="V320" s="9" t="s">
        <v>90</v>
      </c>
      <c r="W320" s="1">
        <f t="shared" si="240"/>
        <v>0</v>
      </c>
      <c r="X320" s="20"/>
      <c r="Y320" s="9"/>
      <c r="Z320" s="1">
        <f t="shared" si="241"/>
        <v>0</v>
      </c>
      <c r="AA320" s="20"/>
      <c r="AB320" s="9"/>
      <c r="AC320" s="1">
        <f t="shared" si="242"/>
        <v>0</v>
      </c>
      <c r="AD320" s="20"/>
      <c r="AE320" s="9"/>
      <c r="AF320" s="1">
        <f t="shared" si="243"/>
        <v>0</v>
      </c>
      <c r="AG320" s="20"/>
      <c r="AH320" s="9"/>
      <c r="AI320" s="1">
        <f t="shared" si="244"/>
        <v>0</v>
      </c>
      <c r="AJ320" s="20"/>
      <c r="AK320" s="9"/>
      <c r="AL320" s="1">
        <f t="shared" si="245"/>
        <v>0</v>
      </c>
      <c r="AM320" s="20"/>
      <c r="AN320" s="9"/>
      <c r="AO320" s="1">
        <f t="shared" si="246"/>
        <v>0</v>
      </c>
      <c r="AP320" s="20"/>
      <c r="AQ320" s="9"/>
      <c r="AR320" s="1">
        <f t="shared" si="247"/>
        <v>0</v>
      </c>
      <c r="AT320" s="9"/>
      <c r="AU320" s="1">
        <f t="shared" si="248"/>
        <v>0</v>
      </c>
      <c r="AV320" s="20"/>
      <c r="AW320" s="9"/>
      <c r="AX320" s="1">
        <f t="shared" si="249"/>
        <v>0</v>
      </c>
      <c r="AY320" s="20"/>
      <c r="AZ320" s="10">
        <f t="shared" si="250"/>
        <v>0</v>
      </c>
      <c r="BA320" s="10">
        <f t="shared" si="251"/>
        <v>0</v>
      </c>
    </row>
    <row r="321" spans="1:53" ht="16.5" thickTop="1" thickBot="1" x14ac:dyDescent="0.3">
      <c r="A321" s="1"/>
      <c r="B321" s="1"/>
      <c r="C321" s="2"/>
      <c r="D321" s="1">
        <f>SUM(D304:D320)</f>
        <v>0</v>
      </c>
      <c r="E321" s="11">
        <f>SUM(E304:E320)</f>
        <v>0</v>
      </c>
      <c r="G321" s="1">
        <f>SUM(G304:G320)</f>
        <v>0</v>
      </c>
      <c r="H321" s="11">
        <f>SUM(H304:H320)</f>
        <v>0</v>
      </c>
      <c r="J321" s="1">
        <f>SUM(J304:J320)</f>
        <v>2</v>
      </c>
      <c r="K321" s="11">
        <f>SUM(K304:K320)</f>
        <v>3</v>
      </c>
      <c r="M321" s="1">
        <f>SUM(M304:M320)</f>
        <v>0</v>
      </c>
      <c r="N321" s="11">
        <f>SUM(N304:N320)</f>
        <v>0</v>
      </c>
      <c r="P321" s="1">
        <f>SUM(P304:P320)</f>
        <v>47</v>
      </c>
      <c r="Q321" s="11">
        <f>SUM(Q304:Q320)</f>
        <v>4</v>
      </c>
      <c r="S321" s="1">
        <f>SUM(S304:S320)</f>
        <v>50</v>
      </c>
      <c r="T321" s="11">
        <f>SUM(T304:T320)</f>
        <v>1</v>
      </c>
      <c r="V321" s="1">
        <f>SUM(V304:V320)</f>
        <v>40</v>
      </c>
      <c r="W321" s="11">
        <f>SUM(W304:W320)</f>
        <v>2</v>
      </c>
      <c r="Y321" s="1">
        <f>SUM(Y304:Y320)</f>
        <v>0</v>
      </c>
      <c r="Z321" s="11">
        <f>SUM(Z304:Z320)</f>
        <v>0</v>
      </c>
      <c r="AB321" s="1">
        <f>SUM(AB304:AB320)</f>
        <v>90</v>
      </c>
      <c r="AC321" s="11">
        <f>SUM(AC304:AC320)</f>
        <v>2</v>
      </c>
      <c r="AE321" s="1">
        <f>SUM(AE304:AE320)</f>
        <v>0</v>
      </c>
      <c r="AF321" s="11">
        <f>SUM(AF304:AF320)</f>
        <v>0</v>
      </c>
      <c r="AH321" s="1">
        <f>SUM(AH304:AH320)</f>
        <v>0</v>
      </c>
      <c r="AI321" s="11">
        <f>SUM(AI304:AI320)</f>
        <v>0</v>
      </c>
      <c r="AK321" s="1">
        <f>SUM(AK304:AK320)</f>
        <v>0</v>
      </c>
      <c r="AL321" s="11">
        <f>SUM(AL304:AL320)</f>
        <v>0</v>
      </c>
      <c r="AN321" s="1">
        <f>SUM(AN304:AN320)</f>
        <v>0</v>
      </c>
      <c r="AO321" s="11">
        <f>SUM(AO304:AO320)</f>
        <v>0</v>
      </c>
      <c r="AQ321" s="1">
        <f>SUM(AQ304:AQ320)</f>
        <v>0</v>
      </c>
      <c r="AR321" s="11">
        <f>SUM(AR304:AR320)</f>
        <v>0</v>
      </c>
      <c r="AT321" s="1">
        <f>SUM(AT304:AT320)</f>
        <v>0</v>
      </c>
      <c r="AU321" s="11">
        <f>SUM(AU304:AU320)</f>
        <v>0</v>
      </c>
      <c r="AW321" s="1">
        <f>SUM(AW304:AW320)</f>
        <v>0</v>
      </c>
      <c r="AX321" s="11">
        <f>SUM(AX304:AX320)</f>
        <v>0</v>
      </c>
      <c r="AZ321" s="12">
        <f>SUM(AZ304:AZ320)</f>
        <v>229</v>
      </c>
      <c r="BA321" s="14">
        <f>AVERAGE(BA304:BA320)</f>
        <v>0.70588235294117652</v>
      </c>
    </row>
    <row r="322" spans="1:53" ht="15.75" thickTop="1" x14ac:dyDescent="0.25"/>
    <row r="323" spans="1:53" ht="22.5" x14ac:dyDescent="0.3">
      <c r="A323" s="1"/>
      <c r="B323" s="4" t="s">
        <v>1</v>
      </c>
      <c r="C323" s="2"/>
      <c r="D323" s="3"/>
      <c r="E323" s="3"/>
      <c r="G323" s="1"/>
      <c r="H323" s="1"/>
      <c r="J323" s="1"/>
      <c r="K323" s="1"/>
      <c r="M323" s="1"/>
      <c r="N323" s="1"/>
      <c r="P323" s="1"/>
      <c r="Q323" s="1"/>
      <c r="S323" s="1"/>
      <c r="T323" s="1"/>
      <c r="V323" s="1"/>
      <c r="W323" s="1"/>
      <c r="Y323" s="1"/>
      <c r="Z323" s="1"/>
      <c r="AB323" s="1"/>
      <c r="AC323" s="1"/>
      <c r="AE323" s="1"/>
      <c r="AF323" s="1"/>
      <c r="AH323" s="1"/>
      <c r="AI323" s="1"/>
      <c r="AK323" s="1"/>
      <c r="AL323" s="1"/>
      <c r="AN323" s="1"/>
      <c r="AO323" s="1"/>
      <c r="AQ323" s="1"/>
      <c r="AR323" s="1"/>
      <c r="AT323" s="1"/>
      <c r="AU323" s="1"/>
      <c r="AW323" s="1"/>
      <c r="AX323" s="1"/>
      <c r="AY323" s="1"/>
      <c r="AZ323" s="1"/>
    </row>
    <row r="324" spans="1:53" x14ac:dyDescent="0.25">
      <c r="A324" s="1"/>
      <c r="B324" s="1"/>
      <c r="C324" s="2"/>
      <c r="D324" s="26" t="s">
        <v>38</v>
      </c>
      <c r="E324" s="15"/>
      <c r="G324" s="136" t="s">
        <v>39</v>
      </c>
      <c r="H324" s="136"/>
      <c r="J324" s="136" t="s">
        <v>41</v>
      </c>
      <c r="K324" s="136"/>
      <c r="M324" s="136" t="s">
        <v>40</v>
      </c>
      <c r="N324" s="136"/>
      <c r="P324" s="136" t="s">
        <v>42</v>
      </c>
      <c r="Q324" s="136"/>
      <c r="S324" s="136" t="s">
        <v>43</v>
      </c>
      <c r="T324" s="136"/>
      <c r="V324" s="136" t="s">
        <v>44</v>
      </c>
      <c r="W324" s="136"/>
      <c r="Y324" s="136" t="s">
        <v>45</v>
      </c>
      <c r="Z324" s="136"/>
      <c r="AB324" s="136" t="s">
        <v>46</v>
      </c>
      <c r="AC324" s="136"/>
      <c r="AE324" s="136" t="s">
        <v>47</v>
      </c>
      <c r="AF324" s="136"/>
      <c r="AH324" s="136" t="s">
        <v>48</v>
      </c>
      <c r="AI324" s="136"/>
      <c r="AK324" s="136" t="s">
        <v>46</v>
      </c>
      <c r="AL324" s="136"/>
      <c r="AN324" s="136" t="s">
        <v>47</v>
      </c>
      <c r="AO324" s="136"/>
      <c r="AQ324" s="136" t="s">
        <v>48</v>
      </c>
      <c r="AR324" s="136"/>
      <c r="AT324" s="26" t="s">
        <v>49</v>
      </c>
      <c r="AU324" s="26"/>
      <c r="AW324" s="26" t="s">
        <v>50</v>
      </c>
      <c r="AX324" s="26"/>
      <c r="AY324" s="1"/>
      <c r="AZ324" s="1"/>
    </row>
    <row r="325" spans="1:53" ht="18" thickBot="1" x14ac:dyDescent="0.35">
      <c r="A325" s="1"/>
      <c r="B325" s="5" t="s">
        <v>2</v>
      </c>
      <c r="C325" s="6" t="s">
        <v>3</v>
      </c>
      <c r="D325" s="7" t="s">
        <v>9</v>
      </c>
      <c r="E325" s="7" t="s">
        <v>4</v>
      </c>
      <c r="G325" s="7" t="s">
        <v>9</v>
      </c>
      <c r="H325" s="8" t="s">
        <v>4</v>
      </c>
      <c r="J325" s="7" t="s">
        <v>9</v>
      </c>
      <c r="K325" s="8" t="s">
        <v>4</v>
      </c>
      <c r="M325" s="7" t="s">
        <v>9</v>
      </c>
      <c r="N325" s="8" t="s">
        <v>4</v>
      </c>
      <c r="P325" s="7" t="s">
        <v>9</v>
      </c>
      <c r="Q325" s="8" t="s">
        <v>4</v>
      </c>
      <c r="S325" s="7" t="s">
        <v>9</v>
      </c>
      <c r="T325" s="8" t="s">
        <v>4</v>
      </c>
      <c r="V325" s="7" t="s">
        <v>9</v>
      </c>
      <c r="W325" s="8" t="s">
        <v>4</v>
      </c>
      <c r="Y325" s="7" t="s">
        <v>9</v>
      </c>
      <c r="Z325" s="8" t="s">
        <v>4</v>
      </c>
      <c r="AB325" s="7" t="s">
        <v>9</v>
      </c>
      <c r="AC325" s="8" t="s">
        <v>4</v>
      </c>
      <c r="AE325" s="7" t="s">
        <v>9</v>
      </c>
      <c r="AF325" s="8" t="s">
        <v>4</v>
      </c>
      <c r="AH325" s="7" t="s">
        <v>9</v>
      </c>
      <c r="AI325" s="8" t="s">
        <v>4</v>
      </c>
      <c r="AK325" s="7" t="s">
        <v>9</v>
      </c>
      <c r="AL325" s="8" t="s">
        <v>4</v>
      </c>
      <c r="AN325" s="7" t="s">
        <v>9</v>
      </c>
      <c r="AO325" s="8" t="s">
        <v>4</v>
      </c>
      <c r="AQ325" s="7" t="s">
        <v>9</v>
      </c>
      <c r="AR325" s="8" t="s">
        <v>4</v>
      </c>
      <c r="AT325" s="7" t="s">
        <v>9</v>
      </c>
      <c r="AU325" s="8" t="s">
        <v>4</v>
      </c>
      <c r="AW325" s="7" t="s">
        <v>9</v>
      </c>
      <c r="AX325" s="8" t="s">
        <v>4</v>
      </c>
      <c r="AZ325" s="8" t="s">
        <v>10</v>
      </c>
      <c r="BA325" s="5" t="s">
        <v>11</v>
      </c>
    </row>
    <row r="326" spans="1:53" ht="16.5" thickTop="1" thickBot="1" x14ac:dyDescent="0.3">
      <c r="A326" s="13" t="s">
        <v>65</v>
      </c>
      <c r="B326" s="1"/>
      <c r="C326" s="22"/>
      <c r="D326" s="3"/>
      <c r="E326" s="3"/>
      <c r="F326" s="20"/>
      <c r="G326" s="1"/>
      <c r="H326" s="1"/>
      <c r="I326" s="20"/>
      <c r="J326" s="1"/>
      <c r="K326" s="1"/>
      <c r="L326" s="20"/>
      <c r="M326" s="1"/>
      <c r="N326" s="1"/>
      <c r="O326" s="20"/>
      <c r="P326" s="1"/>
      <c r="Q326" s="1"/>
      <c r="R326" s="20"/>
      <c r="S326" s="1"/>
      <c r="T326" s="1"/>
      <c r="U326" s="20"/>
      <c r="V326" s="1"/>
      <c r="W326" s="1"/>
      <c r="X326" s="20"/>
      <c r="Y326" s="1"/>
      <c r="Z326" s="1"/>
      <c r="AA326" s="20"/>
      <c r="AB326" s="1"/>
      <c r="AC326" s="1"/>
      <c r="AD326" s="20"/>
      <c r="AE326" s="1"/>
      <c r="AF326" s="1"/>
      <c r="AG326" s="20"/>
      <c r="AH326" s="1"/>
      <c r="AI326" s="1"/>
      <c r="AJ326" s="20"/>
      <c r="AK326" s="1"/>
      <c r="AL326" s="1"/>
      <c r="AM326" s="20"/>
      <c r="AN326" s="1"/>
      <c r="AO326" s="1"/>
      <c r="AP326" s="20"/>
      <c r="AQ326" s="1"/>
      <c r="AR326" s="1"/>
      <c r="AT326" s="1"/>
      <c r="AU326" s="1"/>
      <c r="AV326" s="20"/>
      <c r="AW326" s="1"/>
      <c r="AX326" s="1"/>
      <c r="AY326" s="20"/>
      <c r="AZ326" s="1"/>
      <c r="BA326" s="1"/>
    </row>
    <row r="327" spans="1:53" x14ac:dyDescent="0.25">
      <c r="A327" s="1"/>
      <c r="B327" s="1" t="s">
        <v>26</v>
      </c>
      <c r="C327" s="23" t="s">
        <v>27</v>
      </c>
      <c r="D327" s="21"/>
      <c r="E327" s="1">
        <f t="shared" ref="E327:E343" si="252">COUNT(D327)</f>
        <v>0</v>
      </c>
      <c r="F327" s="20"/>
      <c r="G327" s="19"/>
      <c r="H327" s="1">
        <f t="shared" ref="H327:H343" si="253">COUNT(G327)</f>
        <v>0</v>
      </c>
      <c r="I327" s="20"/>
      <c r="J327" s="9"/>
      <c r="K327" s="1">
        <f t="shared" ref="K327:K343" si="254">COUNT(J327)</f>
        <v>0</v>
      </c>
      <c r="L327" s="20"/>
      <c r="M327" s="9"/>
      <c r="N327" s="1">
        <f t="shared" ref="N327:N343" si="255">COUNT(M327)</f>
        <v>0</v>
      </c>
      <c r="O327" s="20"/>
      <c r="P327" s="9">
        <v>2</v>
      </c>
      <c r="Q327" s="1">
        <f t="shared" ref="Q327:Q343" si="256">COUNT(P327)</f>
        <v>1</v>
      </c>
      <c r="R327" s="20"/>
      <c r="S327" s="9"/>
      <c r="T327" s="1">
        <f t="shared" ref="T327:T343" si="257">COUNT(S327)</f>
        <v>0</v>
      </c>
      <c r="U327" s="20"/>
      <c r="V327" s="9"/>
      <c r="W327" s="1">
        <f t="shared" ref="W327:W343" si="258">COUNT(V327)</f>
        <v>0</v>
      </c>
      <c r="X327" s="20"/>
      <c r="Y327" s="9"/>
      <c r="Z327" s="1">
        <f t="shared" ref="Z327:Z343" si="259">COUNT(Y327)</f>
        <v>0</v>
      </c>
      <c r="AA327" s="20"/>
      <c r="AB327" s="9"/>
      <c r="AC327" s="1">
        <f t="shared" ref="AC327:AC343" si="260">COUNT(AB327)</f>
        <v>0</v>
      </c>
      <c r="AD327" s="20"/>
      <c r="AE327" s="9"/>
      <c r="AF327" s="1">
        <f t="shared" ref="AF327:AF343" si="261">COUNT(AE327)</f>
        <v>0</v>
      </c>
      <c r="AG327" s="20"/>
      <c r="AH327" s="9"/>
      <c r="AI327" s="1">
        <f t="shared" ref="AI327:AI343" si="262">COUNT(AH327)</f>
        <v>0</v>
      </c>
      <c r="AJ327" s="20"/>
      <c r="AK327" s="9"/>
      <c r="AL327" s="1">
        <f t="shared" ref="AL327:AL343" si="263">COUNT(AK327)</f>
        <v>0</v>
      </c>
      <c r="AM327" s="20"/>
      <c r="AN327" s="9"/>
      <c r="AO327" s="1">
        <f t="shared" ref="AO327:AO343" si="264">COUNT(AN327)</f>
        <v>0</v>
      </c>
      <c r="AP327" s="20"/>
      <c r="AQ327" s="9"/>
      <c r="AR327" s="1">
        <f t="shared" ref="AR327:AR343" si="265">COUNT(AQ327)</f>
        <v>0</v>
      </c>
      <c r="AT327" s="9"/>
      <c r="AU327" s="1">
        <f t="shared" ref="AU327:AU343" si="266">COUNT(AT327)</f>
        <v>0</v>
      </c>
      <c r="AV327" s="20"/>
      <c r="AW327" s="9"/>
      <c r="AX327" s="1">
        <f t="shared" ref="AX327:AX343" si="267">COUNT(AW327)</f>
        <v>0</v>
      </c>
      <c r="AY327" s="20"/>
      <c r="AZ327" s="10">
        <f t="shared" ref="AZ327:AZ343" si="268">SUM(AW327,AT327,AH327,AE327,AB327,Y327,V327,S327,P327,M327,J327,G327,D327)</f>
        <v>2</v>
      </c>
      <c r="BA327" s="10">
        <f t="shared" ref="BA327:BA343" si="269">SUM(AX327,AU327,AI327,AF327,AC327,Z327,W327,T327,Q327,N327,K327,H327,E327)</f>
        <v>1</v>
      </c>
    </row>
    <row r="328" spans="1:53" x14ac:dyDescent="0.25">
      <c r="A328" s="1"/>
      <c r="B328" s="18" t="s">
        <v>15</v>
      </c>
      <c r="C328" s="24" t="s">
        <v>22</v>
      </c>
      <c r="D328" s="21"/>
      <c r="E328" s="1">
        <f t="shared" si="252"/>
        <v>0</v>
      </c>
      <c r="F328" s="20"/>
      <c r="G328" s="19"/>
      <c r="H328" s="1">
        <f t="shared" si="253"/>
        <v>0</v>
      </c>
      <c r="I328" s="20"/>
      <c r="J328" s="9"/>
      <c r="K328" s="1">
        <f t="shared" si="254"/>
        <v>0</v>
      </c>
      <c r="L328" s="20"/>
      <c r="M328" s="9"/>
      <c r="N328" s="1">
        <f t="shared" si="255"/>
        <v>0</v>
      </c>
      <c r="O328" s="20"/>
      <c r="P328" s="9"/>
      <c r="Q328" s="1">
        <f t="shared" si="256"/>
        <v>0</v>
      </c>
      <c r="R328" s="20"/>
      <c r="S328" s="9"/>
      <c r="T328" s="1">
        <f t="shared" si="257"/>
        <v>0</v>
      </c>
      <c r="U328" s="20"/>
      <c r="V328" s="9"/>
      <c r="W328" s="1">
        <f t="shared" si="258"/>
        <v>0</v>
      </c>
      <c r="X328" s="20"/>
      <c r="Y328" s="9"/>
      <c r="Z328" s="1">
        <f t="shared" si="259"/>
        <v>0</v>
      </c>
      <c r="AA328" s="20"/>
      <c r="AB328" s="9"/>
      <c r="AC328" s="1">
        <f t="shared" si="260"/>
        <v>0</v>
      </c>
      <c r="AD328" s="20"/>
      <c r="AE328" s="9"/>
      <c r="AF328" s="1">
        <f t="shared" si="261"/>
        <v>0</v>
      </c>
      <c r="AG328" s="20"/>
      <c r="AH328" s="9"/>
      <c r="AI328" s="1">
        <f t="shared" si="262"/>
        <v>0</v>
      </c>
      <c r="AJ328" s="20"/>
      <c r="AK328" s="9"/>
      <c r="AL328" s="1">
        <f t="shared" si="263"/>
        <v>0</v>
      </c>
      <c r="AM328" s="20"/>
      <c r="AN328" s="9"/>
      <c r="AO328" s="1">
        <f t="shared" si="264"/>
        <v>0</v>
      </c>
      <c r="AP328" s="20"/>
      <c r="AQ328" s="9"/>
      <c r="AR328" s="1">
        <f t="shared" si="265"/>
        <v>0</v>
      </c>
      <c r="AT328" s="9"/>
      <c r="AU328" s="1">
        <f t="shared" si="266"/>
        <v>0</v>
      </c>
      <c r="AV328" s="20"/>
      <c r="AW328" s="9"/>
      <c r="AX328" s="1">
        <f t="shared" si="267"/>
        <v>0</v>
      </c>
      <c r="AY328" s="20"/>
      <c r="AZ328" s="10">
        <f t="shared" si="268"/>
        <v>0</v>
      </c>
      <c r="BA328" s="10">
        <f t="shared" si="269"/>
        <v>0</v>
      </c>
    </row>
    <row r="329" spans="1:53" x14ac:dyDescent="0.25">
      <c r="A329" s="1"/>
      <c r="B329" s="3" t="s">
        <v>17</v>
      </c>
      <c r="C329" s="23" t="s">
        <v>18</v>
      </c>
      <c r="D329" s="21"/>
      <c r="E329" s="1">
        <f t="shared" si="252"/>
        <v>0</v>
      </c>
      <c r="F329" s="20"/>
      <c r="G329" s="19"/>
      <c r="H329" s="1">
        <f t="shared" si="253"/>
        <v>0</v>
      </c>
      <c r="I329" s="20"/>
      <c r="J329" s="9"/>
      <c r="K329" s="1">
        <f t="shared" si="254"/>
        <v>0</v>
      </c>
      <c r="L329" s="20"/>
      <c r="M329" s="9"/>
      <c r="N329" s="1">
        <f t="shared" si="255"/>
        <v>0</v>
      </c>
      <c r="O329" s="20"/>
      <c r="P329" s="9"/>
      <c r="Q329" s="1">
        <f t="shared" si="256"/>
        <v>0</v>
      </c>
      <c r="R329" s="20"/>
      <c r="S329" s="9"/>
      <c r="T329" s="1">
        <f t="shared" si="257"/>
        <v>0</v>
      </c>
      <c r="U329" s="20"/>
      <c r="V329" s="9"/>
      <c r="W329" s="1">
        <f t="shared" si="258"/>
        <v>0</v>
      </c>
      <c r="X329" s="20"/>
      <c r="Y329" s="9"/>
      <c r="Z329" s="1">
        <f t="shared" si="259"/>
        <v>0</v>
      </c>
      <c r="AA329" s="20"/>
      <c r="AB329" s="9"/>
      <c r="AC329" s="1">
        <f t="shared" si="260"/>
        <v>0</v>
      </c>
      <c r="AD329" s="20"/>
      <c r="AE329" s="9"/>
      <c r="AF329" s="1">
        <f t="shared" si="261"/>
        <v>0</v>
      </c>
      <c r="AG329" s="20"/>
      <c r="AH329" s="9"/>
      <c r="AI329" s="1">
        <f t="shared" si="262"/>
        <v>0</v>
      </c>
      <c r="AJ329" s="20"/>
      <c r="AK329" s="9"/>
      <c r="AL329" s="1">
        <f t="shared" si="263"/>
        <v>0</v>
      </c>
      <c r="AM329" s="20"/>
      <c r="AN329" s="9"/>
      <c r="AO329" s="1">
        <f t="shared" si="264"/>
        <v>0</v>
      </c>
      <c r="AP329" s="20"/>
      <c r="AQ329" s="9"/>
      <c r="AR329" s="1">
        <f t="shared" si="265"/>
        <v>0</v>
      </c>
      <c r="AT329" s="9"/>
      <c r="AU329" s="1">
        <f t="shared" si="266"/>
        <v>0</v>
      </c>
      <c r="AV329" s="20"/>
      <c r="AW329" s="9"/>
      <c r="AX329" s="1">
        <f t="shared" si="267"/>
        <v>0</v>
      </c>
      <c r="AY329" s="20"/>
      <c r="AZ329" s="10">
        <f t="shared" si="268"/>
        <v>0</v>
      </c>
      <c r="BA329" s="10">
        <f t="shared" si="269"/>
        <v>0</v>
      </c>
    </row>
    <row r="330" spans="1:53" x14ac:dyDescent="0.25">
      <c r="A330" s="1"/>
      <c r="B330" s="1" t="s">
        <v>17</v>
      </c>
      <c r="C330" s="24" t="s">
        <v>19</v>
      </c>
      <c r="D330" s="21"/>
      <c r="E330" s="1">
        <f t="shared" si="252"/>
        <v>0</v>
      </c>
      <c r="F330" s="20"/>
      <c r="G330" s="19"/>
      <c r="H330" s="1">
        <f t="shared" si="253"/>
        <v>0</v>
      </c>
      <c r="I330" s="20"/>
      <c r="J330" s="9"/>
      <c r="K330" s="1">
        <f t="shared" si="254"/>
        <v>0</v>
      </c>
      <c r="L330" s="20"/>
      <c r="M330" s="9"/>
      <c r="N330" s="1">
        <f t="shared" si="255"/>
        <v>0</v>
      </c>
      <c r="O330" s="20"/>
      <c r="P330" s="9"/>
      <c r="Q330" s="1">
        <f t="shared" si="256"/>
        <v>0</v>
      </c>
      <c r="R330" s="20"/>
      <c r="S330" s="9"/>
      <c r="T330" s="1">
        <f t="shared" si="257"/>
        <v>0</v>
      </c>
      <c r="U330" s="20"/>
      <c r="V330" s="9"/>
      <c r="W330" s="1">
        <f t="shared" si="258"/>
        <v>0</v>
      </c>
      <c r="X330" s="20"/>
      <c r="Y330" s="9"/>
      <c r="Z330" s="1">
        <f t="shared" si="259"/>
        <v>0</v>
      </c>
      <c r="AA330" s="20"/>
      <c r="AB330" s="9"/>
      <c r="AC330" s="1">
        <f t="shared" si="260"/>
        <v>0</v>
      </c>
      <c r="AD330" s="20"/>
      <c r="AE330" s="9"/>
      <c r="AF330" s="1">
        <f t="shared" si="261"/>
        <v>0</v>
      </c>
      <c r="AG330" s="20"/>
      <c r="AH330" s="9"/>
      <c r="AI330" s="1">
        <f t="shared" si="262"/>
        <v>0</v>
      </c>
      <c r="AJ330" s="20"/>
      <c r="AK330" s="9"/>
      <c r="AL330" s="1">
        <f t="shared" si="263"/>
        <v>0</v>
      </c>
      <c r="AM330" s="20"/>
      <c r="AN330" s="9"/>
      <c r="AO330" s="1">
        <f t="shared" si="264"/>
        <v>0</v>
      </c>
      <c r="AP330" s="20"/>
      <c r="AQ330" s="9"/>
      <c r="AR330" s="1">
        <f t="shared" si="265"/>
        <v>0</v>
      </c>
      <c r="AT330" s="9"/>
      <c r="AU330" s="1">
        <f t="shared" si="266"/>
        <v>0</v>
      </c>
      <c r="AV330" s="20"/>
      <c r="AW330" s="9"/>
      <c r="AX330" s="1">
        <f t="shared" si="267"/>
        <v>0</v>
      </c>
      <c r="AY330" s="20"/>
      <c r="AZ330" s="10">
        <f t="shared" si="268"/>
        <v>0</v>
      </c>
      <c r="BA330" s="10">
        <f t="shared" si="269"/>
        <v>0</v>
      </c>
    </row>
    <row r="331" spans="1:53" x14ac:dyDescent="0.25">
      <c r="A331" s="1"/>
      <c r="B331" s="3" t="s">
        <v>14</v>
      </c>
      <c r="C331" s="24" t="s">
        <v>21</v>
      </c>
      <c r="D331" s="21"/>
      <c r="E331" s="1">
        <f t="shared" si="252"/>
        <v>0</v>
      </c>
      <c r="F331" s="20"/>
      <c r="G331" s="19"/>
      <c r="H331" s="1">
        <f t="shared" si="253"/>
        <v>0</v>
      </c>
      <c r="I331" s="20"/>
      <c r="J331" s="9"/>
      <c r="K331" s="1">
        <f t="shared" si="254"/>
        <v>0</v>
      </c>
      <c r="L331" s="20"/>
      <c r="M331" s="9"/>
      <c r="N331" s="1">
        <f t="shared" si="255"/>
        <v>0</v>
      </c>
      <c r="O331" s="20"/>
      <c r="P331" s="9"/>
      <c r="Q331" s="1">
        <f t="shared" si="256"/>
        <v>0</v>
      </c>
      <c r="R331" s="20"/>
      <c r="S331" s="9"/>
      <c r="T331" s="1">
        <f t="shared" si="257"/>
        <v>0</v>
      </c>
      <c r="U331" s="20"/>
      <c r="V331" s="9"/>
      <c r="W331" s="1">
        <f t="shared" si="258"/>
        <v>0</v>
      </c>
      <c r="X331" s="20"/>
      <c r="Y331" s="9"/>
      <c r="Z331" s="1">
        <f t="shared" si="259"/>
        <v>0</v>
      </c>
      <c r="AA331" s="20"/>
      <c r="AB331" s="9"/>
      <c r="AC331" s="1">
        <f t="shared" si="260"/>
        <v>0</v>
      </c>
      <c r="AD331" s="20"/>
      <c r="AE331" s="9"/>
      <c r="AF331" s="1">
        <f t="shared" si="261"/>
        <v>0</v>
      </c>
      <c r="AG331" s="20"/>
      <c r="AH331" s="9"/>
      <c r="AI331" s="1">
        <f t="shared" si="262"/>
        <v>0</v>
      </c>
      <c r="AJ331" s="20"/>
      <c r="AK331" s="9"/>
      <c r="AL331" s="1">
        <f t="shared" si="263"/>
        <v>0</v>
      </c>
      <c r="AM331" s="20"/>
      <c r="AN331" s="9"/>
      <c r="AO331" s="1">
        <f t="shared" si="264"/>
        <v>0</v>
      </c>
      <c r="AP331" s="20"/>
      <c r="AQ331" s="9"/>
      <c r="AR331" s="1">
        <f t="shared" si="265"/>
        <v>0</v>
      </c>
      <c r="AT331" s="9"/>
      <c r="AU331" s="1">
        <f t="shared" si="266"/>
        <v>0</v>
      </c>
      <c r="AV331" s="20"/>
      <c r="AW331" s="9"/>
      <c r="AX331" s="1">
        <f t="shared" si="267"/>
        <v>0</v>
      </c>
      <c r="AY331" s="20"/>
      <c r="AZ331" s="10">
        <f t="shared" si="268"/>
        <v>0</v>
      </c>
      <c r="BA331" s="10">
        <f t="shared" si="269"/>
        <v>0</v>
      </c>
    </row>
    <row r="332" spans="1:53" x14ac:dyDescent="0.25">
      <c r="A332" s="1"/>
      <c r="B332" s="3" t="s">
        <v>6</v>
      </c>
      <c r="C332" s="23" t="s">
        <v>29</v>
      </c>
      <c r="D332" s="21"/>
      <c r="E332" s="1">
        <f t="shared" si="252"/>
        <v>0</v>
      </c>
      <c r="F332" s="20"/>
      <c r="G332" s="19"/>
      <c r="H332" s="1">
        <f t="shared" si="253"/>
        <v>0</v>
      </c>
      <c r="I332" s="20"/>
      <c r="J332" s="9"/>
      <c r="K332" s="1">
        <f t="shared" si="254"/>
        <v>0</v>
      </c>
      <c r="L332" s="20"/>
      <c r="M332" s="9"/>
      <c r="N332" s="1">
        <f t="shared" si="255"/>
        <v>0</v>
      </c>
      <c r="O332" s="20"/>
      <c r="P332" s="9"/>
      <c r="Q332" s="1">
        <f t="shared" si="256"/>
        <v>0</v>
      </c>
      <c r="R332" s="20"/>
      <c r="S332" s="9"/>
      <c r="T332" s="1">
        <f t="shared" si="257"/>
        <v>0</v>
      </c>
      <c r="U332" s="20"/>
      <c r="V332" s="9"/>
      <c r="W332" s="1">
        <f t="shared" si="258"/>
        <v>0</v>
      </c>
      <c r="X332" s="20"/>
      <c r="Y332" s="9"/>
      <c r="Z332" s="1">
        <f t="shared" si="259"/>
        <v>0</v>
      </c>
      <c r="AA332" s="20"/>
      <c r="AB332" s="9">
        <v>5</v>
      </c>
      <c r="AC332" s="1">
        <f t="shared" si="260"/>
        <v>1</v>
      </c>
      <c r="AD332" s="20"/>
      <c r="AE332" s="9"/>
      <c r="AF332" s="1">
        <f t="shared" si="261"/>
        <v>0</v>
      </c>
      <c r="AG332" s="20"/>
      <c r="AH332" s="9"/>
      <c r="AI332" s="1">
        <f t="shared" si="262"/>
        <v>0</v>
      </c>
      <c r="AJ332" s="20"/>
      <c r="AK332" s="9"/>
      <c r="AL332" s="1">
        <f t="shared" si="263"/>
        <v>0</v>
      </c>
      <c r="AM332" s="20"/>
      <c r="AN332" s="9"/>
      <c r="AO332" s="1">
        <f t="shared" si="264"/>
        <v>0</v>
      </c>
      <c r="AP332" s="20"/>
      <c r="AQ332" s="9"/>
      <c r="AR332" s="1">
        <f t="shared" si="265"/>
        <v>0</v>
      </c>
      <c r="AT332" s="9"/>
      <c r="AU332" s="1">
        <f t="shared" si="266"/>
        <v>0</v>
      </c>
      <c r="AV332" s="20"/>
      <c r="AW332" s="9"/>
      <c r="AX332" s="1">
        <f t="shared" si="267"/>
        <v>0</v>
      </c>
      <c r="AY332" s="20"/>
      <c r="AZ332" s="10">
        <f t="shared" si="268"/>
        <v>5</v>
      </c>
      <c r="BA332" s="10">
        <f t="shared" si="269"/>
        <v>1</v>
      </c>
    </row>
    <row r="333" spans="1:53" x14ac:dyDescent="0.25">
      <c r="A333" s="1"/>
      <c r="B333" s="18" t="s">
        <v>16</v>
      </c>
      <c r="C333" s="24" t="s">
        <v>20</v>
      </c>
      <c r="D333" s="21"/>
      <c r="E333" s="1">
        <f t="shared" si="252"/>
        <v>0</v>
      </c>
      <c r="F333" s="20"/>
      <c r="G333" s="19"/>
      <c r="H333" s="1">
        <f t="shared" si="253"/>
        <v>0</v>
      </c>
      <c r="I333" s="20"/>
      <c r="J333" s="9"/>
      <c r="K333" s="1">
        <f t="shared" si="254"/>
        <v>0</v>
      </c>
      <c r="L333" s="20"/>
      <c r="M333" s="9"/>
      <c r="N333" s="1">
        <f t="shared" si="255"/>
        <v>0</v>
      </c>
      <c r="O333" s="20"/>
      <c r="P333" s="9">
        <v>4</v>
      </c>
      <c r="Q333" s="1">
        <f t="shared" si="256"/>
        <v>1</v>
      </c>
      <c r="R333" s="20"/>
      <c r="S333" s="9">
        <v>10</v>
      </c>
      <c r="T333" s="1">
        <f t="shared" si="257"/>
        <v>1</v>
      </c>
      <c r="U333" s="20"/>
      <c r="V333" s="9">
        <v>21</v>
      </c>
      <c r="W333" s="1">
        <f t="shared" si="258"/>
        <v>1</v>
      </c>
      <c r="X333" s="20"/>
      <c r="Y333" s="9"/>
      <c r="Z333" s="1">
        <f t="shared" si="259"/>
        <v>0</v>
      </c>
      <c r="AA333" s="20"/>
      <c r="AB333" s="9">
        <v>120</v>
      </c>
      <c r="AC333" s="1">
        <f t="shared" si="260"/>
        <v>1</v>
      </c>
      <c r="AD333" s="20"/>
      <c r="AE333" s="9"/>
      <c r="AF333" s="1">
        <f t="shared" si="261"/>
        <v>0</v>
      </c>
      <c r="AG333" s="20"/>
      <c r="AH333" s="9"/>
      <c r="AI333" s="1">
        <f t="shared" si="262"/>
        <v>0</v>
      </c>
      <c r="AJ333" s="20"/>
      <c r="AK333" s="9"/>
      <c r="AL333" s="1">
        <f t="shared" si="263"/>
        <v>0</v>
      </c>
      <c r="AM333" s="20"/>
      <c r="AN333" s="9"/>
      <c r="AO333" s="1">
        <f t="shared" si="264"/>
        <v>0</v>
      </c>
      <c r="AP333" s="20"/>
      <c r="AQ333" s="9"/>
      <c r="AR333" s="1">
        <f t="shared" si="265"/>
        <v>0</v>
      </c>
      <c r="AT333" s="9"/>
      <c r="AU333" s="1">
        <f t="shared" si="266"/>
        <v>0</v>
      </c>
      <c r="AV333" s="20"/>
      <c r="AW333" s="9"/>
      <c r="AX333" s="1">
        <f t="shared" si="267"/>
        <v>0</v>
      </c>
      <c r="AY333" s="20"/>
      <c r="AZ333" s="10">
        <f t="shared" si="268"/>
        <v>155</v>
      </c>
      <c r="BA333" s="10">
        <f t="shared" si="269"/>
        <v>4</v>
      </c>
    </row>
    <row r="334" spans="1:53" x14ac:dyDescent="0.25">
      <c r="A334" s="16"/>
      <c r="B334" s="3" t="s">
        <v>33</v>
      </c>
      <c r="C334" s="25" t="s">
        <v>34</v>
      </c>
      <c r="D334" s="21"/>
      <c r="E334" s="1">
        <f t="shared" si="252"/>
        <v>0</v>
      </c>
      <c r="F334" s="20"/>
      <c r="G334" s="19"/>
      <c r="H334" s="1">
        <f t="shared" si="253"/>
        <v>0</v>
      </c>
      <c r="I334" s="20"/>
      <c r="J334" s="9"/>
      <c r="K334" s="1">
        <f t="shared" si="254"/>
        <v>0</v>
      </c>
      <c r="L334" s="20"/>
      <c r="M334" s="9"/>
      <c r="N334" s="1">
        <f t="shared" si="255"/>
        <v>0</v>
      </c>
      <c r="O334" s="20"/>
      <c r="P334" s="9"/>
      <c r="Q334" s="1">
        <f t="shared" si="256"/>
        <v>0</v>
      </c>
      <c r="R334" s="20"/>
      <c r="S334" s="9"/>
      <c r="T334" s="1">
        <f t="shared" si="257"/>
        <v>0</v>
      </c>
      <c r="U334" s="20"/>
      <c r="V334" s="9"/>
      <c r="W334" s="1">
        <f t="shared" si="258"/>
        <v>0</v>
      </c>
      <c r="X334" s="20"/>
      <c r="Y334" s="9"/>
      <c r="Z334" s="1">
        <f t="shared" si="259"/>
        <v>0</v>
      </c>
      <c r="AA334" s="20"/>
      <c r="AB334" s="9"/>
      <c r="AC334" s="1">
        <f t="shared" si="260"/>
        <v>0</v>
      </c>
      <c r="AD334" s="20"/>
      <c r="AE334" s="9"/>
      <c r="AF334" s="1">
        <f t="shared" si="261"/>
        <v>0</v>
      </c>
      <c r="AG334" s="20"/>
      <c r="AH334" s="9"/>
      <c r="AI334" s="1">
        <f t="shared" si="262"/>
        <v>0</v>
      </c>
      <c r="AJ334" s="20"/>
      <c r="AK334" s="9"/>
      <c r="AL334" s="1">
        <f t="shared" si="263"/>
        <v>0</v>
      </c>
      <c r="AM334" s="20"/>
      <c r="AN334" s="9"/>
      <c r="AO334" s="1">
        <f t="shared" si="264"/>
        <v>0</v>
      </c>
      <c r="AP334" s="20"/>
      <c r="AQ334" s="9"/>
      <c r="AR334" s="1">
        <f t="shared" si="265"/>
        <v>0</v>
      </c>
      <c r="AT334" s="9"/>
      <c r="AU334" s="1">
        <f t="shared" si="266"/>
        <v>0</v>
      </c>
      <c r="AV334" s="20"/>
      <c r="AW334" s="9"/>
      <c r="AX334" s="1">
        <f t="shared" si="267"/>
        <v>0</v>
      </c>
      <c r="AY334" s="20"/>
      <c r="AZ334" s="10">
        <f t="shared" si="268"/>
        <v>0</v>
      </c>
      <c r="BA334" s="10">
        <f t="shared" si="269"/>
        <v>0</v>
      </c>
    </row>
    <row r="335" spans="1:53" x14ac:dyDescent="0.25">
      <c r="A335" s="1"/>
      <c r="B335" s="3" t="s">
        <v>31</v>
      </c>
      <c r="C335" s="25" t="s">
        <v>32</v>
      </c>
      <c r="D335" s="21"/>
      <c r="E335" s="1">
        <f t="shared" si="252"/>
        <v>0</v>
      </c>
      <c r="F335" s="20"/>
      <c r="G335" s="19"/>
      <c r="H335" s="1">
        <f t="shared" si="253"/>
        <v>0</v>
      </c>
      <c r="I335" s="20"/>
      <c r="J335" s="9"/>
      <c r="K335" s="1">
        <f t="shared" si="254"/>
        <v>0</v>
      </c>
      <c r="L335" s="20"/>
      <c r="M335" s="9"/>
      <c r="N335" s="1">
        <f t="shared" si="255"/>
        <v>0</v>
      </c>
      <c r="O335" s="20"/>
      <c r="P335" s="9"/>
      <c r="Q335" s="1">
        <f t="shared" si="256"/>
        <v>0</v>
      </c>
      <c r="R335" s="20"/>
      <c r="S335" s="9"/>
      <c r="T335" s="1">
        <f t="shared" si="257"/>
        <v>0</v>
      </c>
      <c r="U335" s="20"/>
      <c r="V335" s="9"/>
      <c r="W335" s="1">
        <f t="shared" si="258"/>
        <v>0</v>
      </c>
      <c r="X335" s="20"/>
      <c r="Y335" s="9"/>
      <c r="Z335" s="1">
        <f t="shared" si="259"/>
        <v>0</v>
      </c>
      <c r="AA335" s="20"/>
      <c r="AB335" s="9"/>
      <c r="AC335" s="1">
        <f t="shared" si="260"/>
        <v>0</v>
      </c>
      <c r="AD335" s="20"/>
      <c r="AE335" s="9"/>
      <c r="AF335" s="1">
        <f t="shared" si="261"/>
        <v>0</v>
      </c>
      <c r="AG335" s="20"/>
      <c r="AH335" s="9"/>
      <c r="AI335" s="1">
        <f t="shared" si="262"/>
        <v>0</v>
      </c>
      <c r="AJ335" s="20"/>
      <c r="AK335" s="9"/>
      <c r="AL335" s="1">
        <f t="shared" si="263"/>
        <v>0</v>
      </c>
      <c r="AM335" s="20"/>
      <c r="AN335" s="9"/>
      <c r="AO335" s="1">
        <f t="shared" si="264"/>
        <v>0</v>
      </c>
      <c r="AP335" s="20"/>
      <c r="AQ335" s="9"/>
      <c r="AR335" s="1">
        <f t="shared" si="265"/>
        <v>0</v>
      </c>
      <c r="AT335" s="9"/>
      <c r="AU335" s="1">
        <f t="shared" si="266"/>
        <v>0</v>
      </c>
      <c r="AV335" s="20"/>
      <c r="AW335" s="9"/>
      <c r="AX335" s="1">
        <f t="shared" si="267"/>
        <v>0</v>
      </c>
      <c r="AY335" s="20"/>
      <c r="AZ335" s="10">
        <f t="shared" si="268"/>
        <v>0</v>
      </c>
      <c r="BA335" s="10">
        <f t="shared" si="269"/>
        <v>0</v>
      </c>
    </row>
    <row r="336" spans="1:53" x14ac:dyDescent="0.25">
      <c r="A336" s="1"/>
      <c r="B336" s="3" t="s">
        <v>7</v>
      </c>
      <c r="C336" s="23" t="s">
        <v>28</v>
      </c>
      <c r="D336" s="21"/>
      <c r="E336" s="1">
        <f t="shared" si="252"/>
        <v>0</v>
      </c>
      <c r="F336" s="20"/>
      <c r="G336" s="19"/>
      <c r="H336" s="1">
        <f t="shared" si="253"/>
        <v>0</v>
      </c>
      <c r="I336" s="20"/>
      <c r="J336" s="9">
        <v>0</v>
      </c>
      <c r="K336" s="1">
        <f t="shared" si="254"/>
        <v>1</v>
      </c>
      <c r="L336" s="20"/>
      <c r="M336" s="9"/>
      <c r="N336" s="1">
        <f t="shared" si="255"/>
        <v>0</v>
      </c>
      <c r="O336" s="20"/>
      <c r="P336" s="9"/>
      <c r="Q336" s="1">
        <f t="shared" si="256"/>
        <v>0</v>
      </c>
      <c r="R336" s="20"/>
      <c r="S336" s="9"/>
      <c r="T336" s="1">
        <f t="shared" si="257"/>
        <v>0</v>
      </c>
      <c r="U336" s="20"/>
      <c r="V336" s="9"/>
      <c r="W336" s="1">
        <f t="shared" si="258"/>
        <v>0</v>
      </c>
      <c r="X336" s="20"/>
      <c r="Y336" s="9"/>
      <c r="Z336" s="1">
        <f t="shared" si="259"/>
        <v>0</v>
      </c>
      <c r="AA336" s="20"/>
      <c r="AB336" s="9"/>
      <c r="AC336" s="1">
        <f t="shared" si="260"/>
        <v>0</v>
      </c>
      <c r="AD336" s="20"/>
      <c r="AE336" s="9"/>
      <c r="AF336" s="1">
        <f t="shared" si="261"/>
        <v>0</v>
      </c>
      <c r="AG336" s="20"/>
      <c r="AH336" s="9"/>
      <c r="AI336" s="1">
        <f t="shared" si="262"/>
        <v>0</v>
      </c>
      <c r="AJ336" s="20"/>
      <c r="AK336" s="9"/>
      <c r="AL336" s="1">
        <f t="shared" si="263"/>
        <v>0</v>
      </c>
      <c r="AM336" s="20"/>
      <c r="AN336" s="9"/>
      <c r="AO336" s="1">
        <f t="shared" si="264"/>
        <v>0</v>
      </c>
      <c r="AP336" s="20"/>
      <c r="AQ336" s="9"/>
      <c r="AR336" s="1">
        <f t="shared" si="265"/>
        <v>0</v>
      </c>
      <c r="AT336" s="9"/>
      <c r="AU336" s="1">
        <f t="shared" si="266"/>
        <v>0</v>
      </c>
      <c r="AV336" s="20"/>
      <c r="AW336" s="9"/>
      <c r="AX336" s="1">
        <f t="shared" si="267"/>
        <v>0</v>
      </c>
      <c r="AY336" s="20"/>
      <c r="AZ336" s="10">
        <f t="shared" si="268"/>
        <v>0</v>
      </c>
      <c r="BA336" s="10">
        <f t="shared" si="269"/>
        <v>1</v>
      </c>
    </row>
    <row r="337" spans="1:53" x14ac:dyDescent="0.25">
      <c r="A337" s="1"/>
      <c r="B337" s="3" t="s">
        <v>8</v>
      </c>
      <c r="C337" s="24" t="s">
        <v>12</v>
      </c>
      <c r="D337" s="21"/>
      <c r="E337" s="1">
        <f t="shared" si="252"/>
        <v>0</v>
      </c>
      <c r="F337" s="20"/>
      <c r="G337" s="19"/>
      <c r="H337" s="1">
        <f t="shared" si="253"/>
        <v>0</v>
      </c>
      <c r="I337" s="20"/>
      <c r="J337" s="9"/>
      <c r="K337" s="1">
        <f t="shared" si="254"/>
        <v>0</v>
      </c>
      <c r="L337" s="20"/>
      <c r="M337" s="9"/>
      <c r="N337" s="1">
        <f t="shared" si="255"/>
        <v>0</v>
      </c>
      <c r="O337" s="20"/>
      <c r="P337" s="9"/>
      <c r="Q337" s="1">
        <f t="shared" si="256"/>
        <v>0</v>
      </c>
      <c r="R337" s="20"/>
      <c r="S337" s="9"/>
      <c r="T337" s="1">
        <f t="shared" si="257"/>
        <v>0</v>
      </c>
      <c r="U337" s="20"/>
      <c r="V337" s="9"/>
      <c r="W337" s="1">
        <f t="shared" si="258"/>
        <v>0</v>
      </c>
      <c r="X337" s="20"/>
      <c r="Y337" s="9"/>
      <c r="Z337" s="1">
        <f t="shared" si="259"/>
        <v>0</v>
      </c>
      <c r="AA337" s="20"/>
      <c r="AB337" s="9">
        <v>10</v>
      </c>
      <c r="AC337" s="1">
        <f t="shared" si="260"/>
        <v>1</v>
      </c>
      <c r="AD337" s="20"/>
      <c r="AE337" s="9"/>
      <c r="AF337" s="1">
        <f t="shared" si="261"/>
        <v>0</v>
      </c>
      <c r="AG337" s="20"/>
      <c r="AH337" s="9"/>
      <c r="AI337" s="1">
        <f t="shared" si="262"/>
        <v>0</v>
      </c>
      <c r="AJ337" s="20"/>
      <c r="AK337" s="9"/>
      <c r="AL337" s="1">
        <f t="shared" si="263"/>
        <v>0</v>
      </c>
      <c r="AM337" s="20"/>
      <c r="AN337" s="9"/>
      <c r="AO337" s="1">
        <f t="shared" si="264"/>
        <v>0</v>
      </c>
      <c r="AP337" s="20"/>
      <c r="AQ337" s="9"/>
      <c r="AR337" s="1">
        <f t="shared" si="265"/>
        <v>0</v>
      </c>
      <c r="AT337" s="9"/>
      <c r="AU337" s="1">
        <f t="shared" si="266"/>
        <v>0</v>
      </c>
      <c r="AV337" s="20"/>
      <c r="AW337" s="9"/>
      <c r="AX337" s="1">
        <f t="shared" si="267"/>
        <v>0</v>
      </c>
      <c r="AY337" s="20"/>
      <c r="AZ337" s="10">
        <f t="shared" si="268"/>
        <v>10</v>
      </c>
      <c r="BA337" s="10">
        <f t="shared" si="269"/>
        <v>1</v>
      </c>
    </row>
    <row r="338" spans="1:53" x14ac:dyDescent="0.25">
      <c r="A338" s="16"/>
      <c r="B338" s="1" t="s">
        <v>5</v>
      </c>
      <c r="C338" s="24" t="s">
        <v>13</v>
      </c>
      <c r="D338" s="21"/>
      <c r="E338" s="1">
        <f t="shared" si="252"/>
        <v>0</v>
      </c>
      <c r="F338" s="20"/>
      <c r="G338" s="19">
        <v>0</v>
      </c>
      <c r="H338" s="1">
        <f t="shared" si="253"/>
        <v>1</v>
      </c>
      <c r="I338" s="20"/>
      <c r="J338" s="9">
        <v>0</v>
      </c>
      <c r="K338" s="1">
        <f t="shared" si="254"/>
        <v>1</v>
      </c>
      <c r="L338" s="20"/>
      <c r="M338" s="9"/>
      <c r="N338" s="1">
        <f t="shared" si="255"/>
        <v>0</v>
      </c>
      <c r="O338" s="20"/>
      <c r="P338" s="9">
        <v>15</v>
      </c>
      <c r="Q338" s="1">
        <f t="shared" si="256"/>
        <v>1</v>
      </c>
      <c r="R338" s="20"/>
      <c r="S338" s="9">
        <v>30</v>
      </c>
      <c r="T338" s="1">
        <f t="shared" si="257"/>
        <v>1</v>
      </c>
      <c r="U338" s="20"/>
      <c r="V338" s="9">
        <v>43</v>
      </c>
      <c r="W338" s="1">
        <f t="shared" si="258"/>
        <v>1</v>
      </c>
      <c r="X338" s="20"/>
      <c r="Y338" s="9"/>
      <c r="Z338" s="1">
        <f t="shared" si="259"/>
        <v>0</v>
      </c>
      <c r="AA338" s="20"/>
      <c r="AB338" s="9">
        <v>250</v>
      </c>
      <c r="AC338" s="1">
        <f t="shared" si="260"/>
        <v>1</v>
      </c>
      <c r="AD338" s="20"/>
      <c r="AE338" s="9"/>
      <c r="AF338" s="1">
        <f t="shared" si="261"/>
        <v>0</v>
      </c>
      <c r="AG338" s="20"/>
      <c r="AH338" s="9"/>
      <c r="AI338" s="1">
        <f t="shared" si="262"/>
        <v>0</v>
      </c>
      <c r="AJ338" s="20"/>
      <c r="AK338" s="9"/>
      <c r="AL338" s="1">
        <f t="shared" si="263"/>
        <v>0</v>
      </c>
      <c r="AM338" s="20"/>
      <c r="AN338" s="9"/>
      <c r="AO338" s="1">
        <f t="shared" si="264"/>
        <v>0</v>
      </c>
      <c r="AP338" s="20"/>
      <c r="AQ338" s="9"/>
      <c r="AR338" s="1">
        <f t="shared" si="265"/>
        <v>0</v>
      </c>
      <c r="AT338" s="9"/>
      <c r="AU338" s="1">
        <f t="shared" si="266"/>
        <v>0</v>
      </c>
      <c r="AV338" s="20"/>
      <c r="AW338" s="9"/>
      <c r="AX338" s="1">
        <f t="shared" si="267"/>
        <v>0</v>
      </c>
      <c r="AY338" s="20"/>
      <c r="AZ338" s="10">
        <f t="shared" si="268"/>
        <v>338</v>
      </c>
      <c r="BA338" s="10">
        <f t="shared" si="269"/>
        <v>6</v>
      </c>
    </row>
    <row r="339" spans="1:53" x14ac:dyDescent="0.25">
      <c r="A339" s="17"/>
      <c r="B339" s="1" t="s">
        <v>25</v>
      </c>
      <c r="C339" s="23" t="s">
        <v>24</v>
      </c>
      <c r="D339" s="21"/>
      <c r="E339" s="1">
        <f t="shared" si="252"/>
        <v>0</v>
      </c>
      <c r="F339" s="20"/>
      <c r="G339" s="19"/>
      <c r="H339" s="1">
        <f t="shared" si="253"/>
        <v>0</v>
      </c>
      <c r="I339" s="20"/>
      <c r="J339" s="9"/>
      <c r="K339" s="1">
        <f t="shared" si="254"/>
        <v>0</v>
      </c>
      <c r="L339" s="20"/>
      <c r="M339" s="9"/>
      <c r="N339" s="1">
        <f t="shared" si="255"/>
        <v>0</v>
      </c>
      <c r="O339" s="20"/>
      <c r="P339" s="9"/>
      <c r="Q339" s="1">
        <f t="shared" si="256"/>
        <v>0</v>
      </c>
      <c r="R339" s="20"/>
      <c r="S339" s="9"/>
      <c r="T339" s="1">
        <f t="shared" si="257"/>
        <v>0</v>
      </c>
      <c r="U339" s="20"/>
      <c r="V339" s="9"/>
      <c r="W339" s="1">
        <f t="shared" si="258"/>
        <v>0</v>
      </c>
      <c r="X339" s="20"/>
      <c r="Y339" s="9"/>
      <c r="Z339" s="1">
        <f t="shared" si="259"/>
        <v>0</v>
      </c>
      <c r="AA339" s="20"/>
      <c r="AB339" s="9"/>
      <c r="AC339" s="1">
        <f t="shared" si="260"/>
        <v>0</v>
      </c>
      <c r="AD339" s="20"/>
      <c r="AE339" s="9"/>
      <c r="AF339" s="1">
        <f t="shared" si="261"/>
        <v>0</v>
      </c>
      <c r="AG339" s="20"/>
      <c r="AH339" s="9"/>
      <c r="AI339" s="1">
        <f t="shared" si="262"/>
        <v>0</v>
      </c>
      <c r="AJ339" s="20"/>
      <c r="AK339" s="9"/>
      <c r="AL339" s="1">
        <f t="shared" si="263"/>
        <v>0</v>
      </c>
      <c r="AM339" s="20"/>
      <c r="AN339" s="9"/>
      <c r="AO339" s="1">
        <f t="shared" si="264"/>
        <v>0</v>
      </c>
      <c r="AP339" s="20"/>
      <c r="AQ339" s="9"/>
      <c r="AR339" s="1">
        <f t="shared" si="265"/>
        <v>0</v>
      </c>
      <c r="AT339" s="9"/>
      <c r="AU339" s="1">
        <f t="shared" si="266"/>
        <v>0</v>
      </c>
      <c r="AV339" s="20"/>
      <c r="AW339" s="9"/>
      <c r="AX339" s="1">
        <f t="shared" si="267"/>
        <v>0</v>
      </c>
      <c r="AY339" s="20"/>
      <c r="AZ339" s="10">
        <f t="shared" si="268"/>
        <v>0</v>
      </c>
      <c r="BA339" s="10">
        <f t="shared" si="269"/>
        <v>0</v>
      </c>
    </row>
    <row r="340" spans="1:53" x14ac:dyDescent="0.25">
      <c r="A340" s="1"/>
      <c r="B340" s="1" t="s">
        <v>30</v>
      </c>
      <c r="C340" s="24" t="s">
        <v>23</v>
      </c>
      <c r="D340" s="21"/>
      <c r="E340" s="1">
        <f t="shared" si="252"/>
        <v>0</v>
      </c>
      <c r="F340" s="20"/>
      <c r="G340" s="19"/>
      <c r="H340" s="1">
        <f t="shared" si="253"/>
        <v>0</v>
      </c>
      <c r="I340" s="20"/>
      <c r="J340" s="9"/>
      <c r="K340" s="1">
        <f t="shared" si="254"/>
        <v>0</v>
      </c>
      <c r="L340" s="20"/>
      <c r="M340" s="9"/>
      <c r="N340" s="1">
        <f t="shared" si="255"/>
        <v>0</v>
      </c>
      <c r="O340" s="20"/>
      <c r="P340" s="9">
        <v>1</v>
      </c>
      <c r="Q340" s="1">
        <f t="shared" si="256"/>
        <v>1</v>
      </c>
      <c r="R340" s="20"/>
      <c r="S340" s="9"/>
      <c r="T340" s="1">
        <f t="shared" si="257"/>
        <v>0</v>
      </c>
      <c r="U340" s="20"/>
      <c r="V340" s="9"/>
      <c r="W340" s="1">
        <f t="shared" si="258"/>
        <v>0</v>
      </c>
      <c r="X340" s="20"/>
      <c r="Y340" s="9"/>
      <c r="Z340" s="1">
        <f t="shared" si="259"/>
        <v>0</v>
      </c>
      <c r="AA340" s="20"/>
      <c r="AB340" s="9"/>
      <c r="AC340" s="1">
        <f t="shared" si="260"/>
        <v>0</v>
      </c>
      <c r="AD340" s="20"/>
      <c r="AE340" s="9"/>
      <c r="AF340" s="1">
        <f t="shared" si="261"/>
        <v>0</v>
      </c>
      <c r="AG340" s="20"/>
      <c r="AH340" s="9"/>
      <c r="AI340" s="1">
        <f t="shared" si="262"/>
        <v>0</v>
      </c>
      <c r="AJ340" s="20"/>
      <c r="AK340" s="9"/>
      <c r="AL340" s="1">
        <f t="shared" si="263"/>
        <v>0</v>
      </c>
      <c r="AM340" s="20"/>
      <c r="AN340" s="9"/>
      <c r="AO340" s="1">
        <f t="shared" si="264"/>
        <v>0</v>
      </c>
      <c r="AP340" s="20"/>
      <c r="AQ340" s="9"/>
      <c r="AR340" s="1">
        <f t="shared" si="265"/>
        <v>0</v>
      </c>
      <c r="AT340" s="9"/>
      <c r="AU340" s="1">
        <f t="shared" si="266"/>
        <v>0</v>
      </c>
      <c r="AV340" s="20"/>
      <c r="AW340" s="9"/>
      <c r="AX340" s="1">
        <f t="shared" si="267"/>
        <v>0</v>
      </c>
      <c r="AY340" s="20"/>
      <c r="AZ340" s="10">
        <f t="shared" si="268"/>
        <v>1</v>
      </c>
      <c r="BA340" s="10">
        <f t="shared" si="269"/>
        <v>1</v>
      </c>
    </row>
    <row r="341" spans="1:53" x14ac:dyDescent="0.25">
      <c r="A341" s="1"/>
      <c r="B341" s="1" t="s">
        <v>35</v>
      </c>
      <c r="C341" s="27" t="s">
        <v>37</v>
      </c>
      <c r="D341" s="28"/>
      <c r="E341" s="1">
        <f t="shared" si="252"/>
        <v>0</v>
      </c>
      <c r="F341" s="20"/>
      <c r="G341" s="19"/>
      <c r="H341" s="1">
        <f t="shared" si="253"/>
        <v>0</v>
      </c>
      <c r="I341" s="20"/>
      <c r="J341" s="9"/>
      <c r="K341" s="1">
        <f t="shared" si="254"/>
        <v>0</v>
      </c>
      <c r="L341" s="20"/>
      <c r="M341" s="9"/>
      <c r="N341" s="1">
        <f t="shared" si="255"/>
        <v>0</v>
      </c>
      <c r="O341" s="20"/>
      <c r="P341" s="9"/>
      <c r="Q341" s="1">
        <f t="shared" si="256"/>
        <v>0</v>
      </c>
      <c r="R341" s="20"/>
      <c r="S341" s="9"/>
      <c r="T341" s="1">
        <f t="shared" si="257"/>
        <v>0</v>
      </c>
      <c r="U341" s="20"/>
      <c r="V341" s="9"/>
      <c r="W341" s="1">
        <f t="shared" si="258"/>
        <v>0</v>
      </c>
      <c r="X341" s="20"/>
      <c r="Y341" s="9"/>
      <c r="Z341" s="1">
        <f t="shared" si="259"/>
        <v>0</v>
      </c>
      <c r="AA341" s="20"/>
      <c r="AB341" s="9"/>
      <c r="AC341" s="1">
        <f t="shared" si="260"/>
        <v>0</v>
      </c>
      <c r="AD341" s="20"/>
      <c r="AE341" s="9"/>
      <c r="AF341" s="1">
        <f t="shared" si="261"/>
        <v>0</v>
      </c>
      <c r="AG341" s="20"/>
      <c r="AH341" s="9"/>
      <c r="AI341" s="1">
        <f t="shared" si="262"/>
        <v>0</v>
      </c>
      <c r="AJ341" s="20"/>
      <c r="AK341" s="9"/>
      <c r="AL341" s="1">
        <f t="shared" si="263"/>
        <v>0</v>
      </c>
      <c r="AM341" s="20"/>
      <c r="AN341" s="9"/>
      <c r="AO341" s="1">
        <f t="shared" si="264"/>
        <v>0</v>
      </c>
      <c r="AP341" s="20"/>
      <c r="AQ341" s="9"/>
      <c r="AR341" s="1">
        <f t="shared" si="265"/>
        <v>0</v>
      </c>
      <c r="AT341" s="9"/>
      <c r="AU341" s="1">
        <f t="shared" si="266"/>
        <v>0</v>
      </c>
      <c r="AV341" s="20"/>
      <c r="AW341" s="9"/>
      <c r="AX341" s="1">
        <f t="shared" si="267"/>
        <v>0</v>
      </c>
      <c r="AY341" s="20"/>
      <c r="AZ341" s="10">
        <f t="shared" si="268"/>
        <v>0</v>
      </c>
      <c r="BA341" s="10">
        <f t="shared" si="269"/>
        <v>0</v>
      </c>
    </row>
    <row r="342" spans="1:53" x14ac:dyDescent="0.25">
      <c r="A342" s="1"/>
      <c r="B342" s="1" t="s">
        <v>36</v>
      </c>
      <c r="C342" s="23" t="s">
        <v>36</v>
      </c>
      <c r="D342" s="21"/>
      <c r="E342" s="1">
        <f t="shared" si="252"/>
        <v>0</v>
      </c>
      <c r="F342" s="20"/>
      <c r="G342" s="19"/>
      <c r="H342" s="1">
        <f t="shared" si="253"/>
        <v>0</v>
      </c>
      <c r="I342" s="20"/>
      <c r="J342" s="9"/>
      <c r="K342" s="1">
        <f t="shared" si="254"/>
        <v>0</v>
      </c>
      <c r="L342" s="20"/>
      <c r="M342" s="9"/>
      <c r="N342" s="1">
        <f t="shared" si="255"/>
        <v>0</v>
      </c>
      <c r="O342" s="20"/>
      <c r="P342" s="9"/>
      <c r="Q342" s="1">
        <f t="shared" si="256"/>
        <v>0</v>
      </c>
      <c r="R342" s="20"/>
      <c r="S342" s="9"/>
      <c r="T342" s="1">
        <f t="shared" si="257"/>
        <v>0</v>
      </c>
      <c r="U342" s="20"/>
      <c r="V342" s="9"/>
      <c r="W342" s="1">
        <f t="shared" si="258"/>
        <v>0</v>
      </c>
      <c r="X342" s="20"/>
      <c r="Y342" s="9"/>
      <c r="Z342" s="1">
        <f t="shared" si="259"/>
        <v>0</v>
      </c>
      <c r="AA342" s="20"/>
      <c r="AB342" s="9"/>
      <c r="AC342" s="1">
        <f t="shared" si="260"/>
        <v>0</v>
      </c>
      <c r="AD342" s="20"/>
      <c r="AE342" s="9"/>
      <c r="AF342" s="1">
        <f t="shared" si="261"/>
        <v>0</v>
      </c>
      <c r="AG342" s="20"/>
      <c r="AH342" s="9"/>
      <c r="AI342" s="1">
        <f t="shared" si="262"/>
        <v>0</v>
      </c>
      <c r="AJ342" s="20"/>
      <c r="AK342" s="9"/>
      <c r="AL342" s="1">
        <f t="shared" si="263"/>
        <v>0</v>
      </c>
      <c r="AM342" s="20"/>
      <c r="AN342" s="9"/>
      <c r="AO342" s="1">
        <f t="shared" si="264"/>
        <v>0</v>
      </c>
      <c r="AP342" s="20"/>
      <c r="AQ342" s="9"/>
      <c r="AR342" s="1">
        <f t="shared" si="265"/>
        <v>0</v>
      </c>
      <c r="AT342" s="9"/>
      <c r="AU342" s="1">
        <f t="shared" si="266"/>
        <v>0</v>
      </c>
      <c r="AV342" s="20"/>
      <c r="AW342" s="9"/>
      <c r="AX342" s="1">
        <f t="shared" si="267"/>
        <v>0</v>
      </c>
      <c r="AY342" s="20"/>
      <c r="AZ342" s="10">
        <f t="shared" si="268"/>
        <v>0</v>
      </c>
      <c r="BA342" s="10">
        <f t="shared" si="269"/>
        <v>0</v>
      </c>
    </row>
    <row r="343" spans="1:53" ht="15.75" thickBot="1" x14ac:dyDescent="0.3">
      <c r="A343" s="1"/>
      <c r="B343" s="1"/>
      <c r="C343" s="23"/>
      <c r="D343" s="21"/>
      <c r="E343" s="1">
        <f t="shared" si="252"/>
        <v>0</v>
      </c>
      <c r="F343" s="20"/>
      <c r="G343" s="19"/>
      <c r="H343" s="1">
        <f t="shared" si="253"/>
        <v>0</v>
      </c>
      <c r="I343" s="20"/>
      <c r="J343" s="9"/>
      <c r="K343" s="1">
        <f t="shared" si="254"/>
        <v>0</v>
      </c>
      <c r="L343" s="20"/>
      <c r="M343" s="9"/>
      <c r="N343" s="1">
        <f t="shared" si="255"/>
        <v>0</v>
      </c>
      <c r="O343" s="20"/>
      <c r="P343" s="9"/>
      <c r="Q343" s="1">
        <f t="shared" si="256"/>
        <v>0</v>
      </c>
      <c r="R343" s="20"/>
      <c r="S343" s="9"/>
      <c r="T343" s="1">
        <f t="shared" si="257"/>
        <v>0</v>
      </c>
      <c r="U343" s="20"/>
      <c r="V343" s="9"/>
      <c r="W343" s="1">
        <f t="shared" si="258"/>
        <v>0</v>
      </c>
      <c r="X343" s="20"/>
      <c r="Y343" s="9"/>
      <c r="Z343" s="1">
        <f t="shared" si="259"/>
        <v>0</v>
      </c>
      <c r="AA343" s="20"/>
      <c r="AB343" s="9"/>
      <c r="AC343" s="1">
        <f t="shared" si="260"/>
        <v>0</v>
      </c>
      <c r="AD343" s="20"/>
      <c r="AE343" s="9"/>
      <c r="AF343" s="1">
        <f t="shared" si="261"/>
        <v>0</v>
      </c>
      <c r="AG343" s="20"/>
      <c r="AH343" s="9"/>
      <c r="AI343" s="1">
        <f t="shared" si="262"/>
        <v>0</v>
      </c>
      <c r="AJ343" s="20"/>
      <c r="AK343" s="9"/>
      <c r="AL343" s="1">
        <f t="shared" si="263"/>
        <v>0</v>
      </c>
      <c r="AM343" s="20"/>
      <c r="AN343" s="9"/>
      <c r="AO343" s="1">
        <f t="shared" si="264"/>
        <v>0</v>
      </c>
      <c r="AP343" s="20"/>
      <c r="AQ343" s="9"/>
      <c r="AR343" s="1">
        <f t="shared" si="265"/>
        <v>0</v>
      </c>
      <c r="AT343" s="9"/>
      <c r="AU343" s="1">
        <f t="shared" si="266"/>
        <v>0</v>
      </c>
      <c r="AV343" s="20"/>
      <c r="AW343" s="9"/>
      <c r="AX343" s="1">
        <f t="shared" si="267"/>
        <v>0</v>
      </c>
      <c r="AY343" s="20"/>
      <c r="AZ343" s="10">
        <f t="shared" si="268"/>
        <v>0</v>
      </c>
      <c r="BA343" s="10">
        <f t="shared" si="269"/>
        <v>0</v>
      </c>
    </row>
    <row r="344" spans="1:53" ht="16.5" thickTop="1" thickBot="1" x14ac:dyDescent="0.3">
      <c r="A344" s="1"/>
      <c r="B344" s="1"/>
      <c r="C344" s="2"/>
      <c r="D344" s="1">
        <f>SUM(D327:D343)</f>
        <v>0</v>
      </c>
      <c r="E344" s="11">
        <f>SUM(E327:E343)</f>
        <v>0</v>
      </c>
      <c r="G344" s="1">
        <f>SUM(G327:G343)</f>
        <v>0</v>
      </c>
      <c r="H344" s="11">
        <f>SUM(H327:H343)</f>
        <v>1</v>
      </c>
      <c r="J344" s="1">
        <f>SUM(J327:J343)</f>
        <v>0</v>
      </c>
      <c r="K344" s="11">
        <f>SUM(K327:K343)</f>
        <v>2</v>
      </c>
      <c r="M344" s="1">
        <f>SUM(M327:M343)</f>
        <v>0</v>
      </c>
      <c r="N344" s="11">
        <f>SUM(N327:N343)</f>
        <v>0</v>
      </c>
      <c r="P344" s="1">
        <f>SUM(P327:P343)</f>
        <v>22</v>
      </c>
      <c r="Q344" s="11">
        <f>SUM(Q327:Q343)</f>
        <v>4</v>
      </c>
      <c r="S344" s="1">
        <f>SUM(S327:S343)</f>
        <v>40</v>
      </c>
      <c r="T344" s="11">
        <f>SUM(T327:T343)</f>
        <v>2</v>
      </c>
      <c r="V344" s="1">
        <f>SUM(V327:V343)</f>
        <v>64</v>
      </c>
      <c r="W344" s="11">
        <f>SUM(W327:W343)</f>
        <v>2</v>
      </c>
      <c r="Y344" s="1">
        <f>SUM(Y327:Y343)</f>
        <v>0</v>
      </c>
      <c r="Z344" s="11">
        <f>SUM(Z327:Z343)</f>
        <v>0</v>
      </c>
      <c r="AB344" s="1">
        <f>SUM(AB327:AB343)</f>
        <v>385</v>
      </c>
      <c r="AC344" s="11">
        <f>SUM(AC327:AC343)</f>
        <v>4</v>
      </c>
      <c r="AE344" s="1">
        <f>SUM(AE327:AE343)</f>
        <v>0</v>
      </c>
      <c r="AF344" s="11">
        <f>SUM(AF327:AF343)</f>
        <v>0</v>
      </c>
      <c r="AH344" s="1">
        <f>SUM(AH327:AH343)</f>
        <v>0</v>
      </c>
      <c r="AI344" s="11">
        <f>SUM(AI327:AI343)</f>
        <v>0</v>
      </c>
      <c r="AK344" s="1">
        <f>SUM(AK327:AK343)</f>
        <v>0</v>
      </c>
      <c r="AL344" s="11">
        <f>SUM(AL327:AL343)</f>
        <v>0</v>
      </c>
      <c r="AN344" s="1">
        <f>SUM(AN327:AN343)</f>
        <v>0</v>
      </c>
      <c r="AO344" s="11">
        <f>SUM(AO327:AO343)</f>
        <v>0</v>
      </c>
      <c r="AQ344" s="1">
        <f>SUM(AQ327:AQ343)</f>
        <v>0</v>
      </c>
      <c r="AR344" s="11">
        <f>SUM(AR327:AR343)</f>
        <v>0</v>
      </c>
      <c r="AT344" s="1">
        <f>SUM(AT327:AT343)</f>
        <v>0</v>
      </c>
      <c r="AU344" s="11">
        <f>SUM(AU327:AU343)</f>
        <v>0</v>
      </c>
      <c r="AW344" s="1">
        <f>SUM(AW327:AW343)</f>
        <v>0</v>
      </c>
      <c r="AX344" s="11">
        <f>SUM(AX327:AX343)</f>
        <v>0</v>
      </c>
      <c r="AZ344" s="12">
        <f>SUM(AZ327:AZ343)</f>
        <v>511</v>
      </c>
      <c r="BA344" s="14">
        <f>AVERAGE(BA327:BA343)</f>
        <v>0.88235294117647056</v>
      </c>
    </row>
    <row r="345" spans="1:53" ht="15.75" thickTop="1" x14ac:dyDescent="0.25"/>
    <row r="346" spans="1:53" ht="22.5" x14ac:dyDescent="0.3">
      <c r="A346" s="1"/>
      <c r="B346" s="4" t="s">
        <v>1</v>
      </c>
      <c r="C346" s="2"/>
      <c r="D346" s="3"/>
      <c r="E346" s="3"/>
      <c r="G346" s="1"/>
      <c r="H346" s="1"/>
      <c r="J346" s="1"/>
      <c r="K346" s="1"/>
      <c r="M346" s="1"/>
      <c r="N346" s="1"/>
      <c r="P346" s="1"/>
      <c r="Q346" s="1"/>
      <c r="S346" s="1"/>
      <c r="T346" s="1"/>
      <c r="V346" s="1"/>
      <c r="W346" s="1"/>
      <c r="Y346" s="1"/>
      <c r="Z346" s="1"/>
      <c r="AB346" s="1"/>
      <c r="AC346" s="1"/>
      <c r="AE346" s="1"/>
      <c r="AF346" s="1"/>
      <c r="AH346" s="1"/>
      <c r="AI346" s="1"/>
      <c r="AK346" s="1"/>
      <c r="AL346" s="1"/>
      <c r="AN346" s="1"/>
      <c r="AO346" s="1"/>
      <c r="AQ346" s="1"/>
      <c r="AR346" s="1"/>
      <c r="AT346" s="1"/>
      <c r="AU346" s="1"/>
      <c r="AW346" s="1"/>
      <c r="AX346" s="1"/>
      <c r="AY346" s="1"/>
      <c r="AZ346" s="1"/>
    </row>
    <row r="347" spans="1:53" x14ac:dyDescent="0.25">
      <c r="A347" s="1"/>
      <c r="B347" s="1"/>
      <c r="C347" s="2"/>
      <c r="D347" s="26" t="s">
        <v>38</v>
      </c>
      <c r="E347" s="15"/>
      <c r="G347" s="136" t="s">
        <v>39</v>
      </c>
      <c r="H347" s="136"/>
      <c r="J347" s="136" t="s">
        <v>41</v>
      </c>
      <c r="K347" s="136"/>
      <c r="M347" s="136" t="s">
        <v>40</v>
      </c>
      <c r="N347" s="136"/>
      <c r="P347" s="136" t="s">
        <v>42</v>
      </c>
      <c r="Q347" s="136"/>
      <c r="S347" s="136" t="s">
        <v>43</v>
      </c>
      <c r="T347" s="136"/>
      <c r="V347" s="136" t="s">
        <v>44</v>
      </c>
      <c r="W347" s="136"/>
      <c r="Y347" s="136" t="s">
        <v>45</v>
      </c>
      <c r="Z347" s="136"/>
      <c r="AB347" s="136" t="s">
        <v>46</v>
      </c>
      <c r="AC347" s="136"/>
      <c r="AE347" s="136" t="s">
        <v>47</v>
      </c>
      <c r="AF347" s="136"/>
      <c r="AH347" s="136" t="s">
        <v>48</v>
      </c>
      <c r="AI347" s="136"/>
      <c r="AK347" s="136" t="s">
        <v>46</v>
      </c>
      <c r="AL347" s="136"/>
      <c r="AN347" s="136" t="s">
        <v>47</v>
      </c>
      <c r="AO347" s="136"/>
      <c r="AQ347" s="136" t="s">
        <v>48</v>
      </c>
      <c r="AR347" s="136"/>
      <c r="AT347" s="26" t="s">
        <v>49</v>
      </c>
      <c r="AU347" s="26"/>
      <c r="AW347" s="26" t="s">
        <v>50</v>
      </c>
      <c r="AX347" s="26"/>
      <c r="AY347" s="1"/>
      <c r="AZ347" s="1"/>
    </row>
    <row r="348" spans="1:53" ht="18" thickBot="1" x14ac:dyDescent="0.35">
      <c r="A348" s="1"/>
      <c r="B348" s="5" t="s">
        <v>2</v>
      </c>
      <c r="C348" s="6" t="s">
        <v>3</v>
      </c>
      <c r="D348" s="7" t="s">
        <v>9</v>
      </c>
      <c r="E348" s="7" t="s">
        <v>4</v>
      </c>
      <c r="G348" s="7" t="s">
        <v>9</v>
      </c>
      <c r="H348" s="8" t="s">
        <v>4</v>
      </c>
      <c r="J348" s="7" t="s">
        <v>9</v>
      </c>
      <c r="K348" s="8" t="s">
        <v>4</v>
      </c>
      <c r="M348" s="7" t="s">
        <v>9</v>
      </c>
      <c r="N348" s="8" t="s">
        <v>4</v>
      </c>
      <c r="P348" s="7" t="s">
        <v>9</v>
      </c>
      <c r="Q348" s="8" t="s">
        <v>4</v>
      </c>
      <c r="S348" s="7" t="s">
        <v>9</v>
      </c>
      <c r="T348" s="8" t="s">
        <v>4</v>
      </c>
      <c r="V348" s="7" t="s">
        <v>9</v>
      </c>
      <c r="W348" s="8" t="s">
        <v>4</v>
      </c>
      <c r="Y348" s="7" t="s">
        <v>9</v>
      </c>
      <c r="Z348" s="8" t="s">
        <v>4</v>
      </c>
      <c r="AB348" s="7" t="s">
        <v>9</v>
      </c>
      <c r="AC348" s="8" t="s">
        <v>4</v>
      </c>
      <c r="AE348" s="7" t="s">
        <v>9</v>
      </c>
      <c r="AF348" s="8" t="s">
        <v>4</v>
      </c>
      <c r="AH348" s="7" t="s">
        <v>9</v>
      </c>
      <c r="AI348" s="8" t="s">
        <v>4</v>
      </c>
      <c r="AK348" s="7" t="s">
        <v>9</v>
      </c>
      <c r="AL348" s="8" t="s">
        <v>4</v>
      </c>
      <c r="AN348" s="7" t="s">
        <v>9</v>
      </c>
      <c r="AO348" s="8" t="s">
        <v>4</v>
      </c>
      <c r="AQ348" s="7" t="s">
        <v>9</v>
      </c>
      <c r="AR348" s="8" t="s">
        <v>4</v>
      </c>
      <c r="AT348" s="7" t="s">
        <v>9</v>
      </c>
      <c r="AU348" s="8" t="s">
        <v>4</v>
      </c>
      <c r="AW348" s="7" t="s">
        <v>9</v>
      </c>
      <c r="AX348" s="8" t="s">
        <v>4</v>
      </c>
      <c r="AZ348" s="8" t="s">
        <v>10</v>
      </c>
      <c r="BA348" s="5" t="s">
        <v>11</v>
      </c>
    </row>
    <row r="349" spans="1:53" ht="16.5" thickTop="1" thickBot="1" x14ac:dyDescent="0.3">
      <c r="A349" s="13" t="s">
        <v>66</v>
      </c>
      <c r="B349" s="1"/>
      <c r="C349" s="22"/>
      <c r="D349" s="3"/>
      <c r="E349" s="3"/>
      <c r="F349" s="20"/>
      <c r="G349" s="1"/>
      <c r="H349" s="1"/>
      <c r="I349" s="20"/>
      <c r="J349" s="1"/>
      <c r="K349" s="1"/>
      <c r="L349" s="20"/>
      <c r="M349" s="1"/>
      <c r="N349" s="1"/>
      <c r="O349" s="20"/>
      <c r="P349" s="1"/>
      <c r="Q349" s="1"/>
      <c r="R349" s="20"/>
      <c r="S349" s="1"/>
      <c r="T349" s="1"/>
      <c r="U349" s="20"/>
      <c r="V349" s="1"/>
      <c r="W349" s="1"/>
      <c r="X349" s="20"/>
      <c r="Y349" s="1"/>
      <c r="Z349" s="1"/>
      <c r="AA349" s="20"/>
      <c r="AB349" s="1"/>
      <c r="AC349" s="1"/>
      <c r="AD349" s="20"/>
      <c r="AE349" s="1"/>
      <c r="AF349" s="1"/>
      <c r="AG349" s="20"/>
      <c r="AH349" s="1"/>
      <c r="AI349" s="1"/>
      <c r="AJ349" s="20"/>
      <c r="AK349" s="1"/>
      <c r="AL349" s="1"/>
      <c r="AM349" s="20"/>
      <c r="AN349" s="1"/>
      <c r="AO349" s="1"/>
      <c r="AP349" s="20"/>
      <c r="AQ349" s="1"/>
      <c r="AR349" s="1"/>
      <c r="AT349" s="1"/>
      <c r="AU349" s="1"/>
      <c r="AV349" s="20"/>
      <c r="AW349" s="1"/>
      <c r="AX349" s="1"/>
      <c r="AY349" s="20"/>
      <c r="AZ349" s="1"/>
      <c r="BA349" s="1"/>
    </row>
    <row r="350" spans="1:53" x14ac:dyDescent="0.25">
      <c r="A350" s="1"/>
      <c r="B350" s="1" t="s">
        <v>26</v>
      </c>
      <c r="C350" s="23" t="s">
        <v>27</v>
      </c>
      <c r="D350" s="21"/>
      <c r="E350" s="1">
        <f t="shared" ref="E350:E366" si="270">COUNT(D350)</f>
        <v>0</v>
      </c>
      <c r="F350" s="20"/>
      <c r="G350" s="19"/>
      <c r="H350" s="1">
        <f t="shared" ref="H350:H366" si="271">COUNT(G350)</f>
        <v>0</v>
      </c>
      <c r="I350" s="20"/>
      <c r="J350" s="9"/>
      <c r="K350" s="1">
        <f t="shared" ref="K350:K366" si="272">COUNT(J350)</f>
        <v>0</v>
      </c>
      <c r="L350" s="20"/>
      <c r="M350" s="9"/>
      <c r="N350" s="1">
        <f t="shared" ref="N350:N366" si="273">COUNT(M350)</f>
        <v>0</v>
      </c>
      <c r="O350" s="20"/>
      <c r="P350" s="9">
        <v>8</v>
      </c>
      <c r="Q350" s="1">
        <f t="shared" ref="Q350:Q366" si="274">COUNT(P350)</f>
        <v>1</v>
      </c>
      <c r="R350" s="20"/>
      <c r="S350" s="9"/>
      <c r="T350" s="1">
        <f t="shared" ref="T350:T366" si="275">COUNT(S350)</f>
        <v>0</v>
      </c>
      <c r="U350" s="20"/>
      <c r="V350" s="9">
        <v>5</v>
      </c>
      <c r="W350" s="1">
        <f t="shared" ref="W350:W366" si="276">COUNT(V350)</f>
        <v>1</v>
      </c>
      <c r="X350" s="20"/>
      <c r="Y350" s="9"/>
      <c r="Z350" s="1">
        <f t="shared" ref="Z350:Z366" si="277">COUNT(Y350)</f>
        <v>0</v>
      </c>
      <c r="AA350" s="20"/>
      <c r="AB350" s="9"/>
      <c r="AC350" s="1">
        <f t="shared" ref="AC350:AC366" si="278">COUNT(AB350)</f>
        <v>0</v>
      </c>
      <c r="AD350" s="20"/>
      <c r="AE350" s="9"/>
      <c r="AF350" s="1">
        <f t="shared" ref="AF350:AF366" si="279">COUNT(AE350)</f>
        <v>0</v>
      </c>
      <c r="AG350" s="20"/>
      <c r="AH350" s="9"/>
      <c r="AI350" s="1">
        <f t="shared" ref="AI350:AI366" si="280">COUNT(AH350)</f>
        <v>0</v>
      </c>
      <c r="AJ350" s="20"/>
      <c r="AK350" s="9"/>
      <c r="AL350" s="1">
        <f t="shared" ref="AL350:AL366" si="281">COUNT(AK350)</f>
        <v>0</v>
      </c>
      <c r="AM350" s="20"/>
      <c r="AN350" s="9"/>
      <c r="AO350" s="1">
        <f t="shared" ref="AO350:AO366" si="282">COUNT(AN350)</f>
        <v>0</v>
      </c>
      <c r="AP350" s="20"/>
      <c r="AQ350" s="9"/>
      <c r="AR350" s="1">
        <f t="shared" ref="AR350:AR366" si="283">COUNT(AQ350)</f>
        <v>0</v>
      </c>
      <c r="AT350" s="9"/>
      <c r="AU350" s="1">
        <f t="shared" ref="AU350:AU366" si="284">COUNT(AT350)</f>
        <v>0</v>
      </c>
      <c r="AV350" s="20"/>
      <c r="AW350" s="9"/>
      <c r="AX350" s="1">
        <f t="shared" ref="AX350:AX366" si="285">COUNT(AW350)</f>
        <v>0</v>
      </c>
      <c r="AY350" s="20"/>
      <c r="AZ350" s="10">
        <f t="shared" ref="AZ350:AZ366" si="286">SUM(AW350,AT350,AH350,AE350,AB350,Y350,V350,S350,P350,M350,J350,G350,D350)</f>
        <v>13</v>
      </c>
      <c r="BA350" s="10">
        <f t="shared" ref="BA350:BA366" si="287">SUM(AX350,AU350,AI350,AF350,AC350,Z350,W350,T350,Q350,N350,K350,H350,E350)</f>
        <v>2</v>
      </c>
    </row>
    <row r="351" spans="1:53" x14ac:dyDescent="0.25">
      <c r="A351" s="1"/>
      <c r="B351" s="18" t="s">
        <v>15</v>
      </c>
      <c r="C351" s="24" t="s">
        <v>22</v>
      </c>
      <c r="D351" s="21"/>
      <c r="E351" s="1">
        <f t="shared" si="270"/>
        <v>0</v>
      </c>
      <c r="F351" s="20"/>
      <c r="G351" s="19"/>
      <c r="H351" s="1">
        <f t="shared" si="271"/>
        <v>0</v>
      </c>
      <c r="I351" s="20"/>
      <c r="J351" s="9"/>
      <c r="K351" s="1">
        <f t="shared" si="272"/>
        <v>0</v>
      </c>
      <c r="L351" s="20"/>
      <c r="M351" s="9"/>
      <c r="N351" s="1">
        <f t="shared" si="273"/>
        <v>0</v>
      </c>
      <c r="O351" s="20"/>
      <c r="P351" s="9"/>
      <c r="Q351" s="1">
        <f t="shared" si="274"/>
        <v>0</v>
      </c>
      <c r="R351" s="20"/>
      <c r="S351" s="9"/>
      <c r="T351" s="1">
        <f t="shared" si="275"/>
        <v>0</v>
      </c>
      <c r="U351" s="20"/>
      <c r="V351" s="9">
        <v>18</v>
      </c>
      <c r="W351" s="1">
        <f t="shared" si="276"/>
        <v>1</v>
      </c>
      <c r="X351" s="20"/>
      <c r="Y351" s="9"/>
      <c r="Z351" s="1">
        <f t="shared" si="277"/>
        <v>0</v>
      </c>
      <c r="AA351" s="20"/>
      <c r="AB351" s="9">
        <v>80</v>
      </c>
      <c r="AC351" s="1">
        <f t="shared" si="278"/>
        <v>1</v>
      </c>
      <c r="AD351" s="20"/>
      <c r="AE351" s="9"/>
      <c r="AF351" s="1">
        <f t="shared" si="279"/>
        <v>0</v>
      </c>
      <c r="AG351" s="20"/>
      <c r="AH351" s="9"/>
      <c r="AI351" s="1">
        <f t="shared" si="280"/>
        <v>0</v>
      </c>
      <c r="AJ351" s="20"/>
      <c r="AK351" s="9"/>
      <c r="AL351" s="1">
        <f t="shared" si="281"/>
        <v>0</v>
      </c>
      <c r="AM351" s="20"/>
      <c r="AN351" s="9"/>
      <c r="AO351" s="1">
        <f t="shared" si="282"/>
        <v>0</v>
      </c>
      <c r="AP351" s="20"/>
      <c r="AQ351" s="9"/>
      <c r="AR351" s="1">
        <f t="shared" si="283"/>
        <v>0</v>
      </c>
      <c r="AT351" s="9"/>
      <c r="AU351" s="1">
        <f t="shared" si="284"/>
        <v>0</v>
      </c>
      <c r="AV351" s="20"/>
      <c r="AW351" s="9"/>
      <c r="AX351" s="1">
        <f t="shared" si="285"/>
        <v>0</v>
      </c>
      <c r="AY351" s="20"/>
      <c r="AZ351" s="10">
        <f t="shared" si="286"/>
        <v>98</v>
      </c>
      <c r="BA351" s="10">
        <f t="shared" si="287"/>
        <v>2</v>
      </c>
    </row>
    <row r="352" spans="1:53" x14ac:dyDescent="0.25">
      <c r="A352" s="1"/>
      <c r="B352" s="3" t="s">
        <v>17</v>
      </c>
      <c r="C352" s="23" t="s">
        <v>18</v>
      </c>
      <c r="D352" s="21"/>
      <c r="E352" s="1">
        <f t="shared" si="270"/>
        <v>0</v>
      </c>
      <c r="F352" s="20"/>
      <c r="G352" s="19"/>
      <c r="H352" s="1">
        <f t="shared" si="271"/>
        <v>0</v>
      </c>
      <c r="I352" s="20"/>
      <c r="J352" s="9"/>
      <c r="K352" s="1">
        <f t="shared" si="272"/>
        <v>0</v>
      </c>
      <c r="L352" s="20"/>
      <c r="M352" s="9"/>
      <c r="N352" s="1">
        <f t="shared" si="273"/>
        <v>0</v>
      </c>
      <c r="O352" s="20"/>
      <c r="P352" s="9"/>
      <c r="Q352" s="1">
        <f t="shared" si="274"/>
        <v>0</v>
      </c>
      <c r="R352" s="20"/>
      <c r="S352" s="9"/>
      <c r="T352" s="1">
        <f t="shared" si="275"/>
        <v>0</v>
      </c>
      <c r="U352" s="20"/>
      <c r="V352" s="9"/>
      <c r="W352" s="1">
        <f t="shared" si="276"/>
        <v>0</v>
      </c>
      <c r="X352" s="20"/>
      <c r="Y352" s="9"/>
      <c r="Z352" s="1">
        <f t="shared" si="277"/>
        <v>0</v>
      </c>
      <c r="AA352" s="20"/>
      <c r="AB352" s="9"/>
      <c r="AC352" s="1">
        <f t="shared" si="278"/>
        <v>0</v>
      </c>
      <c r="AD352" s="20"/>
      <c r="AE352" s="9"/>
      <c r="AF352" s="1">
        <f t="shared" si="279"/>
        <v>0</v>
      </c>
      <c r="AG352" s="20"/>
      <c r="AH352" s="9"/>
      <c r="AI352" s="1">
        <f t="shared" si="280"/>
        <v>0</v>
      </c>
      <c r="AJ352" s="20"/>
      <c r="AK352" s="9"/>
      <c r="AL352" s="1">
        <f t="shared" si="281"/>
        <v>0</v>
      </c>
      <c r="AM352" s="20"/>
      <c r="AN352" s="9"/>
      <c r="AO352" s="1">
        <f t="shared" si="282"/>
        <v>0</v>
      </c>
      <c r="AP352" s="20"/>
      <c r="AQ352" s="9"/>
      <c r="AR352" s="1">
        <f t="shared" si="283"/>
        <v>0</v>
      </c>
      <c r="AT352" s="9"/>
      <c r="AU352" s="1">
        <f t="shared" si="284"/>
        <v>0</v>
      </c>
      <c r="AV352" s="20"/>
      <c r="AW352" s="9"/>
      <c r="AX352" s="1">
        <f t="shared" si="285"/>
        <v>0</v>
      </c>
      <c r="AY352" s="20"/>
      <c r="AZ352" s="10">
        <f t="shared" si="286"/>
        <v>0</v>
      </c>
      <c r="BA352" s="10">
        <f t="shared" si="287"/>
        <v>0</v>
      </c>
    </row>
    <row r="353" spans="1:53" x14ac:dyDescent="0.25">
      <c r="A353" s="1"/>
      <c r="B353" s="1" t="s">
        <v>17</v>
      </c>
      <c r="C353" s="24" t="s">
        <v>19</v>
      </c>
      <c r="D353" s="21"/>
      <c r="E353" s="1">
        <f t="shared" si="270"/>
        <v>0</v>
      </c>
      <c r="F353" s="20"/>
      <c r="G353" s="19"/>
      <c r="H353" s="1">
        <f t="shared" si="271"/>
        <v>0</v>
      </c>
      <c r="I353" s="20"/>
      <c r="J353" s="9"/>
      <c r="K353" s="1">
        <f t="shared" si="272"/>
        <v>0</v>
      </c>
      <c r="L353" s="20"/>
      <c r="M353" s="9"/>
      <c r="N353" s="1">
        <f t="shared" si="273"/>
        <v>0</v>
      </c>
      <c r="O353" s="20"/>
      <c r="P353" s="9"/>
      <c r="Q353" s="1">
        <f t="shared" si="274"/>
        <v>0</v>
      </c>
      <c r="R353" s="20"/>
      <c r="S353" s="9"/>
      <c r="T353" s="1">
        <f t="shared" si="275"/>
        <v>0</v>
      </c>
      <c r="U353" s="20"/>
      <c r="V353" s="9"/>
      <c r="W353" s="1">
        <f t="shared" si="276"/>
        <v>0</v>
      </c>
      <c r="X353" s="20"/>
      <c r="Y353" s="9"/>
      <c r="Z353" s="1">
        <f t="shared" si="277"/>
        <v>0</v>
      </c>
      <c r="AA353" s="20"/>
      <c r="AB353" s="9"/>
      <c r="AC353" s="1">
        <f t="shared" si="278"/>
        <v>0</v>
      </c>
      <c r="AD353" s="20"/>
      <c r="AE353" s="9"/>
      <c r="AF353" s="1">
        <f t="shared" si="279"/>
        <v>0</v>
      </c>
      <c r="AG353" s="20"/>
      <c r="AH353" s="9"/>
      <c r="AI353" s="1">
        <f t="shared" si="280"/>
        <v>0</v>
      </c>
      <c r="AJ353" s="20"/>
      <c r="AK353" s="9"/>
      <c r="AL353" s="1">
        <f t="shared" si="281"/>
        <v>0</v>
      </c>
      <c r="AM353" s="20"/>
      <c r="AN353" s="9"/>
      <c r="AO353" s="1">
        <f t="shared" si="282"/>
        <v>0</v>
      </c>
      <c r="AP353" s="20"/>
      <c r="AQ353" s="9"/>
      <c r="AR353" s="1">
        <f t="shared" si="283"/>
        <v>0</v>
      </c>
      <c r="AT353" s="9"/>
      <c r="AU353" s="1">
        <f t="shared" si="284"/>
        <v>0</v>
      </c>
      <c r="AV353" s="20"/>
      <c r="AW353" s="9"/>
      <c r="AX353" s="1">
        <f t="shared" si="285"/>
        <v>0</v>
      </c>
      <c r="AY353" s="20"/>
      <c r="AZ353" s="10">
        <f t="shared" si="286"/>
        <v>0</v>
      </c>
      <c r="BA353" s="10">
        <f t="shared" si="287"/>
        <v>0</v>
      </c>
    </row>
    <row r="354" spans="1:53" x14ac:dyDescent="0.25">
      <c r="A354" s="1"/>
      <c r="B354" s="3" t="s">
        <v>14</v>
      </c>
      <c r="C354" s="24" t="s">
        <v>21</v>
      </c>
      <c r="D354" s="21"/>
      <c r="E354" s="1">
        <f t="shared" si="270"/>
        <v>0</v>
      </c>
      <c r="F354" s="20"/>
      <c r="G354" s="19"/>
      <c r="H354" s="1">
        <f t="shared" si="271"/>
        <v>0</v>
      </c>
      <c r="I354" s="20"/>
      <c r="J354" s="9"/>
      <c r="K354" s="1">
        <f t="shared" si="272"/>
        <v>0</v>
      </c>
      <c r="L354" s="20"/>
      <c r="M354" s="9"/>
      <c r="N354" s="1">
        <f t="shared" si="273"/>
        <v>0</v>
      </c>
      <c r="O354" s="20"/>
      <c r="P354" s="9"/>
      <c r="Q354" s="1">
        <f t="shared" si="274"/>
        <v>0</v>
      </c>
      <c r="R354" s="20"/>
      <c r="S354" s="9"/>
      <c r="T354" s="1">
        <f t="shared" si="275"/>
        <v>0</v>
      </c>
      <c r="U354" s="20"/>
      <c r="V354" s="9"/>
      <c r="W354" s="1">
        <f t="shared" si="276"/>
        <v>0</v>
      </c>
      <c r="X354" s="20"/>
      <c r="Y354" s="9"/>
      <c r="Z354" s="1">
        <f t="shared" si="277"/>
        <v>0</v>
      </c>
      <c r="AA354" s="20"/>
      <c r="AB354" s="9"/>
      <c r="AC354" s="1">
        <f t="shared" si="278"/>
        <v>0</v>
      </c>
      <c r="AD354" s="20"/>
      <c r="AE354" s="9"/>
      <c r="AF354" s="1">
        <f t="shared" si="279"/>
        <v>0</v>
      </c>
      <c r="AG354" s="20"/>
      <c r="AH354" s="9"/>
      <c r="AI354" s="1">
        <f t="shared" si="280"/>
        <v>0</v>
      </c>
      <c r="AJ354" s="20"/>
      <c r="AK354" s="9"/>
      <c r="AL354" s="1">
        <f t="shared" si="281"/>
        <v>0</v>
      </c>
      <c r="AM354" s="20"/>
      <c r="AN354" s="9"/>
      <c r="AO354" s="1">
        <f t="shared" si="282"/>
        <v>0</v>
      </c>
      <c r="AP354" s="20"/>
      <c r="AQ354" s="9"/>
      <c r="AR354" s="1">
        <f t="shared" si="283"/>
        <v>0</v>
      </c>
      <c r="AT354" s="9"/>
      <c r="AU354" s="1">
        <f t="shared" si="284"/>
        <v>0</v>
      </c>
      <c r="AV354" s="20"/>
      <c r="AW354" s="9"/>
      <c r="AX354" s="1">
        <f t="shared" si="285"/>
        <v>0</v>
      </c>
      <c r="AY354" s="20"/>
      <c r="AZ354" s="10">
        <f t="shared" si="286"/>
        <v>0</v>
      </c>
      <c r="BA354" s="10">
        <f t="shared" si="287"/>
        <v>0</v>
      </c>
    </row>
    <row r="355" spans="1:53" x14ac:dyDescent="0.25">
      <c r="A355" s="1"/>
      <c r="B355" s="3" t="s">
        <v>6</v>
      </c>
      <c r="C355" s="23" t="s">
        <v>29</v>
      </c>
      <c r="D355" s="21"/>
      <c r="E355" s="1">
        <f t="shared" si="270"/>
        <v>0</v>
      </c>
      <c r="F355" s="20"/>
      <c r="G355" s="19"/>
      <c r="H355" s="1">
        <f t="shared" si="271"/>
        <v>0</v>
      </c>
      <c r="I355" s="20"/>
      <c r="J355" s="9"/>
      <c r="K355" s="1">
        <f t="shared" si="272"/>
        <v>0</v>
      </c>
      <c r="L355" s="20"/>
      <c r="M355" s="9"/>
      <c r="N355" s="1">
        <f t="shared" si="273"/>
        <v>0</v>
      </c>
      <c r="O355" s="20"/>
      <c r="P355" s="9">
        <v>6</v>
      </c>
      <c r="Q355" s="1">
        <f t="shared" si="274"/>
        <v>1</v>
      </c>
      <c r="R355" s="20"/>
      <c r="S355" s="9">
        <v>40</v>
      </c>
      <c r="T355" s="1">
        <f t="shared" si="275"/>
        <v>1</v>
      </c>
      <c r="U355" s="20"/>
      <c r="V355" s="9">
        <v>18</v>
      </c>
      <c r="W355" s="1">
        <f t="shared" si="276"/>
        <v>1</v>
      </c>
      <c r="X355" s="20"/>
      <c r="Y355" s="9"/>
      <c r="Z355" s="1">
        <f t="shared" si="277"/>
        <v>0</v>
      </c>
      <c r="AA355" s="20"/>
      <c r="AB355" s="9">
        <v>7</v>
      </c>
      <c r="AC355" s="1">
        <f t="shared" si="278"/>
        <v>1</v>
      </c>
      <c r="AD355" s="20"/>
      <c r="AE355" s="9"/>
      <c r="AF355" s="1">
        <f t="shared" si="279"/>
        <v>0</v>
      </c>
      <c r="AG355" s="20"/>
      <c r="AH355" s="9"/>
      <c r="AI355" s="1">
        <f t="shared" si="280"/>
        <v>0</v>
      </c>
      <c r="AJ355" s="20"/>
      <c r="AK355" s="9"/>
      <c r="AL355" s="1">
        <f t="shared" si="281"/>
        <v>0</v>
      </c>
      <c r="AM355" s="20"/>
      <c r="AN355" s="9"/>
      <c r="AO355" s="1">
        <f t="shared" si="282"/>
        <v>0</v>
      </c>
      <c r="AP355" s="20"/>
      <c r="AQ355" s="9"/>
      <c r="AR355" s="1">
        <f t="shared" si="283"/>
        <v>0</v>
      </c>
      <c r="AT355" s="9"/>
      <c r="AU355" s="1">
        <f t="shared" si="284"/>
        <v>0</v>
      </c>
      <c r="AV355" s="20"/>
      <c r="AW355" s="9"/>
      <c r="AX355" s="1">
        <f t="shared" si="285"/>
        <v>0</v>
      </c>
      <c r="AY355" s="20"/>
      <c r="AZ355" s="10">
        <f t="shared" si="286"/>
        <v>71</v>
      </c>
      <c r="BA355" s="10">
        <f t="shared" si="287"/>
        <v>4</v>
      </c>
    </row>
    <row r="356" spans="1:53" x14ac:dyDescent="0.25">
      <c r="A356" s="1"/>
      <c r="B356" s="18" t="s">
        <v>16</v>
      </c>
      <c r="C356" s="24" t="s">
        <v>20</v>
      </c>
      <c r="D356" s="21"/>
      <c r="E356" s="1">
        <f t="shared" si="270"/>
        <v>0</v>
      </c>
      <c r="F356" s="20"/>
      <c r="G356" s="19"/>
      <c r="H356" s="1">
        <f t="shared" si="271"/>
        <v>0</v>
      </c>
      <c r="I356" s="20"/>
      <c r="J356" s="9">
        <v>0</v>
      </c>
      <c r="K356" s="1">
        <f t="shared" si="272"/>
        <v>1</v>
      </c>
      <c r="L356" s="20"/>
      <c r="M356" s="9"/>
      <c r="N356" s="1">
        <f t="shared" si="273"/>
        <v>0</v>
      </c>
      <c r="O356" s="20"/>
      <c r="P356" s="9">
        <v>30</v>
      </c>
      <c r="Q356" s="1">
        <f t="shared" si="274"/>
        <v>1</v>
      </c>
      <c r="R356" s="20"/>
      <c r="S356" s="9">
        <v>80</v>
      </c>
      <c r="T356" s="1">
        <f t="shared" si="275"/>
        <v>1</v>
      </c>
      <c r="U356" s="20"/>
      <c r="V356" s="9">
        <v>140</v>
      </c>
      <c r="W356" s="1">
        <f t="shared" si="276"/>
        <v>1</v>
      </c>
      <c r="X356" s="20"/>
      <c r="Y356" s="9"/>
      <c r="Z356" s="1">
        <f t="shared" si="277"/>
        <v>0</v>
      </c>
      <c r="AA356" s="20"/>
      <c r="AB356" s="9">
        <v>220</v>
      </c>
      <c r="AC356" s="1">
        <f t="shared" si="278"/>
        <v>1</v>
      </c>
      <c r="AD356" s="20"/>
      <c r="AE356" s="9"/>
      <c r="AF356" s="1">
        <f t="shared" si="279"/>
        <v>0</v>
      </c>
      <c r="AG356" s="20"/>
      <c r="AH356" s="9"/>
      <c r="AI356" s="1">
        <f t="shared" si="280"/>
        <v>0</v>
      </c>
      <c r="AJ356" s="20"/>
      <c r="AK356" s="9"/>
      <c r="AL356" s="1">
        <f t="shared" si="281"/>
        <v>0</v>
      </c>
      <c r="AM356" s="20"/>
      <c r="AN356" s="9"/>
      <c r="AO356" s="1">
        <f t="shared" si="282"/>
        <v>0</v>
      </c>
      <c r="AP356" s="20"/>
      <c r="AQ356" s="9"/>
      <c r="AR356" s="1">
        <f t="shared" si="283"/>
        <v>0</v>
      </c>
      <c r="AT356" s="9"/>
      <c r="AU356" s="1">
        <f t="shared" si="284"/>
        <v>0</v>
      </c>
      <c r="AV356" s="20"/>
      <c r="AW356" s="9"/>
      <c r="AX356" s="1">
        <f t="shared" si="285"/>
        <v>0</v>
      </c>
      <c r="AY356" s="20"/>
      <c r="AZ356" s="10">
        <f t="shared" si="286"/>
        <v>470</v>
      </c>
      <c r="BA356" s="10">
        <f t="shared" si="287"/>
        <v>5</v>
      </c>
    </row>
    <row r="357" spans="1:53" x14ac:dyDescent="0.25">
      <c r="A357" s="16"/>
      <c r="B357" s="3" t="s">
        <v>33</v>
      </c>
      <c r="C357" s="25" t="s">
        <v>34</v>
      </c>
      <c r="D357" s="21"/>
      <c r="E357" s="1">
        <f t="shared" si="270"/>
        <v>0</v>
      </c>
      <c r="F357" s="20"/>
      <c r="G357" s="19"/>
      <c r="H357" s="1">
        <f t="shared" si="271"/>
        <v>0</v>
      </c>
      <c r="I357" s="20"/>
      <c r="J357" s="9"/>
      <c r="K357" s="1">
        <f t="shared" si="272"/>
        <v>0</v>
      </c>
      <c r="L357" s="20"/>
      <c r="M357" s="9"/>
      <c r="N357" s="1">
        <f t="shared" si="273"/>
        <v>0</v>
      </c>
      <c r="O357" s="20"/>
      <c r="P357" s="9"/>
      <c r="Q357" s="1">
        <f t="shared" si="274"/>
        <v>0</v>
      </c>
      <c r="R357" s="20"/>
      <c r="S357" s="9"/>
      <c r="T357" s="1">
        <f t="shared" si="275"/>
        <v>0</v>
      </c>
      <c r="U357" s="20"/>
      <c r="V357" s="9"/>
      <c r="W357" s="1">
        <f t="shared" si="276"/>
        <v>0</v>
      </c>
      <c r="X357" s="20"/>
      <c r="Y357" s="9"/>
      <c r="Z357" s="1">
        <f t="shared" si="277"/>
        <v>0</v>
      </c>
      <c r="AA357" s="20"/>
      <c r="AB357" s="9"/>
      <c r="AC357" s="1">
        <f t="shared" si="278"/>
        <v>0</v>
      </c>
      <c r="AD357" s="20"/>
      <c r="AE357" s="9"/>
      <c r="AF357" s="1">
        <f t="shared" si="279"/>
        <v>0</v>
      </c>
      <c r="AG357" s="20"/>
      <c r="AH357" s="9"/>
      <c r="AI357" s="1">
        <f t="shared" si="280"/>
        <v>0</v>
      </c>
      <c r="AJ357" s="20"/>
      <c r="AK357" s="9"/>
      <c r="AL357" s="1">
        <f t="shared" si="281"/>
        <v>0</v>
      </c>
      <c r="AM357" s="20"/>
      <c r="AN357" s="9"/>
      <c r="AO357" s="1">
        <f t="shared" si="282"/>
        <v>0</v>
      </c>
      <c r="AP357" s="20"/>
      <c r="AQ357" s="9"/>
      <c r="AR357" s="1">
        <f t="shared" si="283"/>
        <v>0</v>
      </c>
      <c r="AT357" s="9"/>
      <c r="AU357" s="1">
        <f t="shared" si="284"/>
        <v>0</v>
      </c>
      <c r="AV357" s="20"/>
      <c r="AW357" s="9"/>
      <c r="AX357" s="1">
        <f t="shared" si="285"/>
        <v>0</v>
      </c>
      <c r="AY357" s="20"/>
      <c r="AZ357" s="10">
        <f t="shared" si="286"/>
        <v>0</v>
      </c>
      <c r="BA357" s="10">
        <f t="shared" si="287"/>
        <v>0</v>
      </c>
    </row>
    <row r="358" spans="1:53" x14ac:dyDescent="0.25">
      <c r="A358" s="1"/>
      <c r="B358" s="3" t="s">
        <v>31</v>
      </c>
      <c r="C358" s="25" t="s">
        <v>32</v>
      </c>
      <c r="D358" s="21"/>
      <c r="E358" s="1">
        <f t="shared" si="270"/>
        <v>0</v>
      </c>
      <c r="F358" s="20"/>
      <c r="G358" s="19"/>
      <c r="H358" s="1">
        <f t="shared" si="271"/>
        <v>0</v>
      </c>
      <c r="I358" s="20"/>
      <c r="J358" s="9"/>
      <c r="K358" s="1">
        <f t="shared" si="272"/>
        <v>0</v>
      </c>
      <c r="L358" s="20"/>
      <c r="M358" s="9"/>
      <c r="N358" s="1">
        <f t="shared" si="273"/>
        <v>0</v>
      </c>
      <c r="O358" s="20"/>
      <c r="P358" s="9"/>
      <c r="Q358" s="1">
        <f t="shared" si="274"/>
        <v>0</v>
      </c>
      <c r="R358" s="20"/>
      <c r="S358" s="9"/>
      <c r="T358" s="1">
        <f t="shared" si="275"/>
        <v>0</v>
      </c>
      <c r="U358" s="20"/>
      <c r="V358" s="9"/>
      <c r="W358" s="1">
        <f t="shared" si="276"/>
        <v>0</v>
      </c>
      <c r="X358" s="20"/>
      <c r="Y358" s="9"/>
      <c r="Z358" s="1">
        <f t="shared" si="277"/>
        <v>0</v>
      </c>
      <c r="AA358" s="20"/>
      <c r="AB358" s="9"/>
      <c r="AC358" s="1">
        <f t="shared" si="278"/>
        <v>0</v>
      </c>
      <c r="AD358" s="20"/>
      <c r="AE358" s="9"/>
      <c r="AF358" s="1">
        <f t="shared" si="279"/>
        <v>0</v>
      </c>
      <c r="AG358" s="20"/>
      <c r="AH358" s="9"/>
      <c r="AI358" s="1">
        <f t="shared" si="280"/>
        <v>0</v>
      </c>
      <c r="AJ358" s="20"/>
      <c r="AK358" s="9"/>
      <c r="AL358" s="1">
        <f t="shared" si="281"/>
        <v>0</v>
      </c>
      <c r="AM358" s="20"/>
      <c r="AN358" s="9"/>
      <c r="AO358" s="1">
        <f t="shared" si="282"/>
        <v>0</v>
      </c>
      <c r="AP358" s="20"/>
      <c r="AQ358" s="9"/>
      <c r="AR358" s="1">
        <f t="shared" si="283"/>
        <v>0</v>
      </c>
      <c r="AT358" s="9"/>
      <c r="AU358" s="1">
        <f t="shared" si="284"/>
        <v>0</v>
      </c>
      <c r="AV358" s="20"/>
      <c r="AW358" s="9"/>
      <c r="AX358" s="1">
        <f t="shared" si="285"/>
        <v>0</v>
      </c>
      <c r="AY358" s="20"/>
      <c r="AZ358" s="10">
        <f t="shared" si="286"/>
        <v>0</v>
      </c>
      <c r="BA358" s="10">
        <f t="shared" si="287"/>
        <v>0</v>
      </c>
    </row>
    <row r="359" spans="1:53" x14ac:dyDescent="0.25">
      <c r="A359" s="1"/>
      <c r="B359" s="3" t="s">
        <v>7</v>
      </c>
      <c r="C359" s="23" t="s">
        <v>28</v>
      </c>
      <c r="D359" s="21"/>
      <c r="E359" s="1">
        <f t="shared" si="270"/>
        <v>0</v>
      </c>
      <c r="F359" s="20"/>
      <c r="G359" s="19"/>
      <c r="H359" s="1">
        <f t="shared" si="271"/>
        <v>0</v>
      </c>
      <c r="I359" s="20"/>
      <c r="J359" s="9">
        <v>0</v>
      </c>
      <c r="K359" s="1">
        <f t="shared" si="272"/>
        <v>1</v>
      </c>
      <c r="L359" s="20"/>
      <c r="M359" s="9"/>
      <c r="N359" s="1">
        <f t="shared" si="273"/>
        <v>0</v>
      </c>
      <c r="O359" s="20"/>
      <c r="P359" s="9"/>
      <c r="Q359" s="1">
        <f t="shared" si="274"/>
        <v>0</v>
      </c>
      <c r="R359" s="20"/>
      <c r="S359" s="9"/>
      <c r="T359" s="1">
        <f t="shared" si="275"/>
        <v>0</v>
      </c>
      <c r="U359" s="20"/>
      <c r="V359" s="9"/>
      <c r="W359" s="1">
        <f t="shared" si="276"/>
        <v>0</v>
      </c>
      <c r="X359" s="20"/>
      <c r="Y359" s="9"/>
      <c r="Z359" s="1">
        <f t="shared" si="277"/>
        <v>0</v>
      </c>
      <c r="AA359" s="20"/>
      <c r="AB359" s="9"/>
      <c r="AC359" s="1">
        <f t="shared" si="278"/>
        <v>0</v>
      </c>
      <c r="AD359" s="20"/>
      <c r="AE359" s="9"/>
      <c r="AF359" s="1">
        <f t="shared" si="279"/>
        <v>0</v>
      </c>
      <c r="AG359" s="20"/>
      <c r="AH359" s="9"/>
      <c r="AI359" s="1">
        <f t="shared" si="280"/>
        <v>0</v>
      </c>
      <c r="AJ359" s="20"/>
      <c r="AK359" s="9"/>
      <c r="AL359" s="1">
        <f t="shared" si="281"/>
        <v>0</v>
      </c>
      <c r="AM359" s="20"/>
      <c r="AN359" s="9"/>
      <c r="AO359" s="1">
        <f t="shared" si="282"/>
        <v>0</v>
      </c>
      <c r="AP359" s="20"/>
      <c r="AQ359" s="9"/>
      <c r="AR359" s="1">
        <f t="shared" si="283"/>
        <v>0</v>
      </c>
      <c r="AT359" s="9"/>
      <c r="AU359" s="1">
        <f t="shared" si="284"/>
        <v>0</v>
      </c>
      <c r="AV359" s="20"/>
      <c r="AW359" s="9"/>
      <c r="AX359" s="1">
        <f t="shared" si="285"/>
        <v>0</v>
      </c>
      <c r="AY359" s="20"/>
      <c r="AZ359" s="10">
        <f t="shared" si="286"/>
        <v>0</v>
      </c>
      <c r="BA359" s="10">
        <f t="shared" si="287"/>
        <v>1</v>
      </c>
    </row>
    <row r="360" spans="1:53" x14ac:dyDescent="0.25">
      <c r="A360" s="1"/>
      <c r="B360" s="3" t="s">
        <v>8</v>
      </c>
      <c r="C360" s="24" t="s">
        <v>12</v>
      </c>
      <c r="D360" s="21"/>
      <c r="E360" s="1">
        <f t="shared" si="270"/>
        <v>0</v>
      </c>
      <c r="F360" s="20"/>
      <c r="G360" s="19"/>
      <c r="H360" s="1">
        <f t="shared" si="271"/>
        <v>0</v>
      </c>
      <c r="I360" s="20"/>
      <c r="J360" s="9"/>
      <c r="K360" s="1">
        <f t="shared" si="272"/>
        <v>0</v>
      </c>
      <c r="L360" s="20"/>
      <c r="M360" s="9"/>
      <c r="N360" s="1">
        <f t="shared" si="273"/>
        <v>0</v>
      </c>
      <c r="O360" s="20"/>
      <c r="P360" s="9"/>
      <c r="Q360" s="1">
        <f t="shared" si="274"/>
        <v>0</v>
      </c>
      <c r="R360" s="20"/>
      <c r="S360" s="9"/>
      <c r="T360" s="1">
        <f t="shared" si="275"/>
        <v>0</v>
      </c>
      <c r="U360" s="20"/>
      <c r="V360" s="9"/>
      <c r="W360" s="1">
        <f t="shared" si="276"/>
        <v>0</v>
      </c>
      <c r="X360" s="20"/>
      <c r="Y360" s="9"/>
      <c r="Z360" s="1">
        <f t="shared" si="277"/>
        <v>0</v>
      </c>
      <c r="AA360" s="20"/>
      <c r="AB360" s="9"/>
      <c r="AC360" s="1">
        <f t="shared" si="278"/>
        <v>0</v>
      </c>
      <c r="AD360" s="20"/>
      <c r="AE360" s="9"/>
      <c r="AF360" s="1">
        <f t="shared" si="279"/>
        <v>0</v>
      </c>
      <c r="AG360" s="20"/>
      <c r="AH360" s="9"/>
      <c r="AI360" s="1">
        <f t="shared" si="280"/>
        <v>0</v>
      </c>
      <c r="AJ360" s="20"/>
      <c r="AK360" s="9"/>
      <c r="AL360" s="1">
        <f t="shared" si="281"/>
        <v>0</v>
      </c>
      <c r="AM360" s="20"/>
      <c r="AN360" s="9"/>
      <c r="AO360" s="1">
        <f t="shared" si="282"/>
        <v>0</v>
      </c>
      <c r="AP360" s="20"/>
      <c r="AQ360" s="9"/>
      <c r="AR360" s="1">
        <f t="shared" si="283"/>
        <v>0</v>
      </c>
      <c r="AT360" s="9"/>
      <c r="AU360" s="1">
        <f t="shared" si="284"/>
        <v>0</v>
      </c>
      <c r="AV360" s="20"/>
      <c r="AW360" s="9"/>
      <c r="AX360" s="1">
        <f t="shared" si="285"/>
        <v>0</v>
      </c>
      <c r="AY360" s="20"/>
      <c r="AZ360" s="10">
        <f t="shared" si="286"/>
        <v>0</v>
      </c>
      <c r="BA360" s="10">
        <f t="shared" si="287"/>
        <v>0</v>
      </c>
    </row>
    <row r="361" spans="1:53" x14ac:dyDescent="0.25">
      <c r="A361" s="16"/>
      <c r="B361" s="1" t="s">
        <v>5</v>
      </c>
      <c r="C361" s="24" t="s">
        <v>13</v>
      </c>
      <c r="D361" s="21"/>
      <c r="E361" s="1">
        <f t="shared" si="270"/>
        <v>0</v>
      </c>
      <c r="F361" s="20"/>
      <c r="G361" s="19"/>
      <c r="H361" s="1">
        <f t="shared" si="271"/>
        <v>0</v>
      </c>
      <c r="I361" s="20"/>
      <c r="J361" s="9">
        <v>0</v>
      </c>
      <c r="K361" s="1">
        <f t="shared" si="272"/>
        <v>1</v>
      </c>
      <c r="L361" s="20"/>
      <c r="M361" s="9"/>
      <c r="N361" s="1">
        <f t="shared" si="273"/>
        <v>0</v>
      </c>
      <c r="O361" s="20"/>
      <c r="P361" s="9">
        <v>8</v>
      </c>
      <c r="Q361" s="1">
        <f t="shared" si="274"/>
        <v>1</v>
      </c>
      <c r="R361" s="20"/>
      <c r="S361" s="9">
        <v>10</v>
      </c>
      <c r="T361" s="1">
        <f t="shared" si="275"/>
        <v>1</v>
      </c>
      <c r="U361" s="20"/>
      <c r="V361" s="9">
        <v>66</v>
      </c>
      <c r="W361" s="1">
        <f t="shared" si="276"/>
        <v>1</v>
      </c>
      <c r="X361" s="20"/>
      <c r="Y361" s="9"/>
      <c r="Z361" s="1">
        <f t="shared" si="277"/>
        <v>0</v>
      </c>
      <c r="AA361" s="20"/>
      <c r="AB361" s="9">
        <v>270</v>
      </c>
      <c r="AC361" s="1">
        <f t="shared" si="278"/>
        <v>1</v>
      </c>
      <c r="AD361" s="20"/>
      <c r="AE361" s="9"/>
      <c r="AF361" s="1">
        <f t="shared" si="279"/>
        <v>0</v>
      </c>
      <c r="AG361" s="20"/>
      <c r="AH361" s="9"/>
      <c r="AI361" s="1">
        <f t="shared" si="280"/>
        <v>0</v>
      </c>
      <c r="AJ361" s="20"/>
      <c r="AK361" s="9"/>
      <c r="AL361" s="1">
        <f t="shared" si="281"/>
        <v>0</v>
      </c>
      <c r="AM361" s="20"/>
      <c r="AN361" s="9"/>
      <c r="AO361" s="1">
        <f t="shared" si="282"/>
        <v>0</v>
      </c>
      <c r="AP361" s="20"/>
      <c r="AQ361" s="9"/>
      <c r="AR361" s="1">
        <f t="shared" si="283"/>
        <v>0</v>
      </c>
      <c r="AT361" s="9"/>
      <c r="AU361" s="1">
        <f t="shared" si="284"/>
        <v>0</v>
      </c>
      <c r="AV361" s="20"/>
      <c r="AW361" s="9"/>
      <c r="AX361" s="1">
        <f t="shared" si="285"/>
        <v>0</v>
      </c>
      <c r="AY361" s="20"/>
      <c r="AZ361" s="10">
        <f t="shared" si="286"/>
        <v>354</v>
      </c>
      <c r="BA361" s="10">
        <f t="shared" si="287"/>
        <v>5</v>
      </c>
    </row>
    <row r="362" spans="1:53" x14ac:dyDescent="0.25">
      <c r="A362" s="17"/>
      <c r="B362" s="1" t="s">
        <v>25</v>
      </c>
      <c r="C362" s="23" t="s">
        <v>24</v>
      </c>
      <c r="D362" s="21"/>
      <c r="E362" s="1">
        <f t="shared" si="270"/>
        <v>0</v>
      </c>
      <c r="F362" s="20"/>
      <c r="G362" s="19"/>
      <c r="H362" s="1">
        <f t="shared" si="271"/>
        <v>0</v>
      </c>
      <c r="I362" s="20"/>
      <c r="J362" s="9"/>
      <c r="K362" s="1">
        <f t="shared" si="272"/>
        <v>0</v>
      </c>
      <c r="L362" s="20"/>
      <c r="M362" s="9"/>
      <c r="N362" s="1">
        <f t="shared" si="273"/>
        <v>0</v>
      </c>
      <c r="O362" s="20"/>
      <c r="P362" s="9"/>
      <c r="Q362" s="1">
        <f t="shared" si="274"/>
        <v>0</v>
      </c>
      <c r="R362" s="20"/>
      <c r="S362" s="9"/>
      <c r="T362" s="1">
        <f t="shared" si="275"/>
        <v>0</v>
      </c>
      <c r="U362" s="20"/>
      <c r="V362" s="9"/>
      <c r="W362" s="1">
        <f t="shared" si="276"/>
        <v>0</v>
      </c>
      <c r="X362" s="20"/>
      <c r="Y362" s="9"/>
      <c r="Z362" s="1">
        <f t="shared" si="277"/>
        <v>0</v>
      </c>
      <c r="AA362" s="20"/>
      <c r="AB362" s="9"/>
      <c r="AC362" s="1">
        <f t="shared" si="278"/>
        <v>0</v>
      </c>
      <c r="AD362" s="20"/>
      <c r="AE362" s="9"/>
      <c r="AF362" s="1">
        <f t="shared" si="279"/>
        <v>0</v>
      </c>
      <c r="AG362" s="20"/>
      <c r="AH362" s="9"/>
      <c r="AI362" s="1">
        <f t="shared" si="280"/>
        <v>0</v>
      </c>
      <c r="AJ362" s="20"/>
      <c r="AK362" s="9"/>
      <c r="AL362" s="1">
        <f t="shared" si="281"/>
        <v>0</v>
      </c>
      <c r="AM362" s="20"/>
      <c r="AN362" s="9"/>
      <c r="AO362" s="1">
        <f t="shared" si="282"/>
        <v>0</v>
      </c>
      <c r="AP362" s="20"/>
      <c r="AQ362" s="9"/>
      <c r="AR362" s="1">
        <f t="shared" si="283"/>
        <v>0</v>
      </c>
      <c r="AT362" s="9"/>
      <c r="AU362" s="1">
        <f t="shared" si="284"/>
        <v>0</v>
      </c>
      <c r="AV362" s="20"/>
      <c r="AW362" s="9"/>
      <c r="AX362" s="1">
        <f t="shared" si="285"/>
        <v>0</v>
      </c>
      <c r="AY362" s="20"/>
      <c r="AZ362" s="10">
        <f t="shared" si="286"/>
        <v>0</v>
      </c>
      <c r="BA362" s="10">
        <f t="shared" si="287"/>
        <v>0</v>
      </c>
    </row>
    <row r="363" spans="1:53" x14ac:dyDescent="0.25">
      <c r="A363" s="1"/>
      <c r="B363" s="1" t="s">
        <v>30</v>
      </c>
      <c r="C363" s="24" t="s">
        <v>23</v>
      </c>
      <c r="D363" s="21"/>
      <c r="E363" s="1">
        <f t="shared" si="270"/>
        <v>0</v>
      </c>
      <c r="F363" s="20"/>
      <c r="G363" s="19"/>
      <c r="H363" s="1">
        <f t="shared" si="271"/>
        <v>0</v>
      </c>
      <c r="I363" s="20"/>
      <c r="J363" s="9"/>
      <c r="K363" s="1">
        <f t="shared" si="272"/>
        <v>0</v>
      </c>
      <c r="L363" s="20"/>
      <c r="M363" s="9"/>
      <c r="N363" s="1">
        <f t="shared" si="273"/>
        <v>0</v>
      </c>
      <c r="O363" s="20"/>
      <c r="P363" s="9"/>
      <c r="Q363" s="1">
        <f t="shared" si="274"/>
        <v>0</v>
      </c>
      <c r="R363" s="20"/>
      <c r="S363" s="9"/>
      <c r="T363" s="1">
        <f t="shared" si="275"/>
        <v>0</v>
      </c>
      <c r="U363" s="20"/>
      <c r="V363" s="9"/>
      <c r="W363" s="1">
        <f t="shared" si="276"/>
        <v>0</v>
      </c>
      <c r="X363" s="20"/>
      <c r="Y363" s="9"/>
      <c r="Z363" s="1">
        <f t="shared" si="277"/>
        <v>0</v>
      </c>
      <c r="AA363" s="20"/>
      <c r="AB363" s="9"/>
      <c r="AC363" s="1">
        <f t="shared" si="278"/>
        <v>0</v>
      </c>
      <c r="AD363" s="20"/>
      <c r="AE363" s="9"/>
      <c r="AF363" s="1">
        <f t="shared" si="279"/>
        <v>0</v>
      </c>
      <c r="AG363" s="20"/>
      <c r="AH363" s="9"/>
      <c r="AI363" s="1">
        <f t="shared" si="280"/>
        <v>0</v>
      </c>
      <c r="AJ363" s="20"/>
      <c r="AK363" s="9"/>
      <c r="AL363" s="1">
        <f t="shared" si="281"/>
        <v>0</v>
      </c>
      <c r="AM363" s="20"/>
      <c r="AN363" s="9"/>
      <c r="AO363" s="1">
        <f t="shared" si="282"/>
        <v>0</v>
      </c>
      <c r="AP363" s="20"/>
      <c r="AQ363" s="9"/>
      <c r="AR363" s="1">
        <f t="shared" si="283"/>
        <v>0</v>
      </c>
      <c r="AT363" s="9"/>
      <c r="AU363" s="1">
        <f t="shared" si="284"/>
        <v>0</v>
      </c>
      <c r="AV363" s="20"/>
      <c r="AW363" s="9"/>
      <c r="AX363" s="1">
        <f t="shared" si="285"/>
        <v>0</v>
      </c>
      <c r="AY363" s="20"/>
      <c r="AZ363" s="10">
        <f t="shared" si="286"/>
        <v>0</v>
      </c>
      <c r="BA363" s="10">
        <f t="shared" si="287"/>
        <v>0</v>
      </c>
    </row>
    <row r="364" spans="1:53" x14ac:dyDescent="0.25">
      <c r="A364" s="1"/>
      <c r="B364" s="1" t="s">
        <v>35</v>
      </c>
      <c r="C364" s="27" t="s">
        <v>37</v>
      </c>
      <c r="D364" s="28"/>
      <c r="E364" s="1">
        <f t="shared" si="270"/>
        <v>0</v>
      </c>
      <c r="F364" s="20"/>
      <c r="G364" s="19"/>
      <c r="H364" s="1">
        <f t="shared" si="271"/>
        <v>0</v>
      </c>
      <c r="I364" s="20"/>
      <c r="J364" s="9"/>
      <c r="K364" s="1">
        <f t="shared" si="272"/>
        <v>0</v>
      </c>
      <c r="L364" s="20"/>
      <c r="M364" s="9"/>
      <c r="N364" s="1">
        <f t="shared" si="273"/>
        <v>0</v>
      </c>
      <c r="O364" s="20"/>
      <c r="P364" s="9"/>
      <c r="Q364" s="1">
        <f t="shared" si="274"/>
        <v>0</v>
      </c>
      <c r="R364" s="20"/>
      <c r="S364" s="9"/>
      <c r="T364" s="1">
        <f t="shared" si="275"/>
        <v>0</v>
      </c>
      <c r="U364" s="20"/>
      <c r="V364" s="9"/>
      <c r="W364" s="1">
        <f t="shared" si="276"/>
        <v>0</v>
      </c>
      <c r="X364" s="20"/>
      <c r="Y364" s="9"/>
      <c r="Z364" s="1">
        <f t="shared" si="277"/>
        <v>0</v>
      </c>
      <c r="AA364" s="20"/>
      <c r="AB364" s="9"/>
      <c r="AC364" s="1">
        <f t="shared" si="278"/>
        <v>0</v>
      </c>
      <c r="AD364" s="20"/>
      <c r="AE364" s="9"/>
      <c r="AF364" s="1">
        <f t="shared" si="279"/>
        <v>0</v>
      </c>
      <c r="AG364" s="20"/>
      <c r="AH364" s="9"/>
      <c r="AI364" s="1">
        <f t="shared" si="280"/>
        <v>0</v>
      </c>
      <c r="AJ364" s="20"/>
      <c r="AK364" s="9"/>
      <c r="AL364" s="1">
        <f t="shared" si="281"/>
        <v>0</v>
      </c>
      <c r="AM364" s="20"/>
      <c r="AN364" s="9"/>
      <c r="AO364" s="1">
        <f t="shared" si="282"/>
        <v>0</v>
      </c>
      <c r="AP364" s="20"/>
      <c r="AQ364" s="9"/>
      <c r="AR364" s="1">
        <f t="shared" si="283"/>
        <v>0</v>
      </c>
      <c r="AT364" s="9"/>
      <c r="AU364" s="1">
        <f t="shared" si="284"/>
        <v>0</v>
      </c>
      <c r="AV364" s="20"/>
      <c r="AW364" s="9"/>
      <c r="AX364" s="1">
        <f t="shared" si="285"/>
        <v>0</v>
      </c>
      <c r="AY364" s="20"/>
      <c r="AZ364" s="10">
        <f t="shared" si="286"/>
        <v>0</v>
      </c>
      <c r="BA364" s="10">
        <f t="shared" si="287"/>
        <v>0</v>
      </c>
    </row>
    <row r="365" spans="1:53" x14ac:dyDescent="0.25">
      <c r="A365" s="1"/>
      <c r="B365" s="1" t="s">
        <v>36</v>
      </c>
      <c r="C365" s="23" t="s">
        <v>36</v>
      </c>
      <c r="D365" s="21"/>
      <c r="E365" s="1">
        <f t="shared" si="270"/>
        <v>0</v>
      </c>
      <c r="F365" s="20"/>
      <c r="G365" s="19"/>
      <c r="H365" s="1">
        <f t="shared" si="271"/>
        <v>0</v>
      </c>
      <c r="I365" s="20"/>
      <c r="J365" s="9"/>
      <c r="K365" s="1">
        <f t="shared" si="272"/>
        <v>0</v>
      </c>
      <c r="L365" s="20"/>
      <c r="M365" s="9"/>
      <c r="N365" s="1">
        <f t="shared" si="273"/>
        <v>0</v>
      </c>
      <c r="O365" s="20"/>
      <c r="P365" s="9"/>
      <c r="Q365" s="1">
        <f t="shared" si="274"/>
        <v>0</v>
      </c>
      <c r="R365" s="20"/>
      <c r="S365" s="9"/>
      <c r="T365" s="1">
        <f t="shared" si="275"/>
        <v>0</v>
      </c>
      <c r="U365" s="20"/>
      <c r="V365" s="9"/>
      <c r="W365" s="1">
        <f t="shared" si="276"/>
        <v>0</v>
      </c>
      <c r="X365" s="20"/>
      <c r="Y365" s="9"/>
      <c r="Z365" s="1">
        <f t="shared" si="277"/>
        <v>0</v>
      </c>
      <c r="AA365" s="20"/>
      <c r="AB365" s="9"/>
      <c r="AC365" s="1">
        <f t="shared" si="278"/>
        <v>0</v>
      </c>
      <c r="AD365" s="20"/>
      <c r="AE365" s="9"/>
      <c r="AF365" s="1">
        <f t="shared" si="279"/>
        <v>0</v>
      </c>
      <c r="AG365" s="20"/>
      <c r="AH365" s="9"/>
      <c r="AI365" s="1">
        <f t="shared" si="280"/>
        <v>0</v>
      </c>
      <c r="AJ365" s="20"/>
      <c r="AK365" s="9"/>
      <c r="AL365" s="1">
        <f t="shared" si="281"/>
        <v>0</v>
      </c>
      <c r="AM365" s="20"/>
      <c r="AN365" s="9"/>
      <c r="AO365" s="1">
        <f t="shared" si="282"/>
        <v>0</v>
      </c>
      <c r="AP365" s="20"/>
      <c r="AQ365" s="9"/>
      <c r="AR365" s="1">
        <f t="shared" si="283"/>
        <v>0</v>
      </c>
      <c r="AT365" s="9"/>
      <c r="AU365" s="1">
        <f t="shared" si="284"/>
        <v>0</v>
      </c>
      <c r="AV365" s="20"/>
      <c r="AW365" s="9"/>
      <c r="AX365" s="1">
        <f t="shared" si="285"/>
        <v>0</v>
      </c>
      <c r="AY365" s="20"/>
      <c r="AZ365" s="10">
        <f t="shared" si="286"/>
        <v>0</v>
      </c>
      <c r="BA365" s="10">
        <f t="shared" si="287"/>
        <v>0</v>
      </c>
    </row>
    <row r="366" spans="1:53" ht="15.75" thickBot="1" x14ac:dyDescent="0.3">
      <c r="A366" s="1"/>
      <c r="B366" s="1"/>
      <c r="C366" s="23"/>
      <c r="D366" s="21"/>
      <c r="E366" s="1">
        <f t="shared" si="270"/>
        <v>0</v>
      </c>
      <c r="F366" s="20"/>
      <c r="G366" s="19"/>
      <c r="H366" s="1">
        <f t="shared" si="271"/>
        <v>0</v>
      </c>
      <c r="I366" s="20"/>
      <c r="J366" s="9"/>
      <c r="K366" s="1">
        <f t="shared" si="272"/>
        <v>0</v>
      </c>
      <c r="L366" s="20"/>
      <c r="M366" s="9"/>
      <c r="N366" s="1">
        <f t="shared" si="273"/>
        <v>0</v>
      </c>
      <c r="O366" s="20"/>
      <c r="P366" s="9"/>
      <c r="Q366" s="1">
        <f t="shared" si="274"/>
        <v>0</v>
      </c>
      <c r="R366" s="20"/>
      <c r="S366" s="9"/>
      <c r="T366" s="1">
        <f t="shared" si="275"/>
        <v>0</v>
      </c>
      <c r="U366" s="20"/>
      <c r="V366" s="9"/>
      <c r="W366" s="1">
        <f t="shared" si="276"/>
        <v>0</v>
      </c>
      <c r="X366" s="20"/>
      <c r="Y366" s="9"/>
      <c r="Z366" s="1">
        <f t="shared" si="277"/>
        <v>0</v>
      </c>
      <c r="AA366" s="20"/>
      <c r="AB366" s="9"/>
      <c r="AC366" s="1">
        <f t="shared" si="278"/>
        <v>0</v>
      </c>
      <c r="AD366" s="20"/>
      <c r="AE366" s="9"/>
      <c r="AF366" s="1">
        <f t="shared" si="279"/>
        <v>0</v>
      </c>
      <c r="AG366" s="20"/>
      <c r="AH366" s="9"/>
      <c r="AI366" s="1">
        <f t="shared" si="280"/>
        <v>0</v>
      </c>
      <c r="AJ366" s="20"/>
      <c r="AK366" s="9"/>
      <c r="AL366" s="1">
        <f t="shared" si="281"/>
        <v>0</v>
      </c>
      <c r="AM366" s="20"/>
      <c r="AN366" s="9"/>
      <c r="AO366" s="1">
        <f t="shared" si="282"/>
        <v>0</v>
      </c>
      <c r="AP366" s="20"/>
      <c r="AQ366" s="9"/>
      <c r="AR366" s="1">
        <f t="shared" si="283"/>
        <v>0</v>
      </c>
      <c r="AT366" s="9"/>
      <c r="AU366" s="1">
        <f t="shared" si="284"/>
        <v>0</v>
      </c>
      <c r="AV366" s="20"/>
      <c r="AW366" s="9"/>
      <c r="AX366" s="1">
        <f t="shared" si="285"/>
        <v>0</v>
      </c>
      <c r="AY366" s="20"/>
      <c r="AZ366" s="10">
        <f t="shared" si="286"/>
        <v>0</v>
      </c>
      <c r="BA366" s="10">
        <f t="shared" si="287"/>
        <v>0</v>
      </c>
    </row>
    <row r="367" spans="1:53" ht="16.5" thickTop="1" thickBot="1" x14ac:dyDescent="0.3">
      <c r="A367" s="1"/>
      <c r="B367" s="1"/>
      <c r="C367" s="2"/>
      <c r="D367" s="1">
        <f>SUM(D350:D366)</f>
        <v>0</v>
      </c>
      <c r="E367" s="11">
        <f>SUM(E350:E366)</f>
        <v>0</v>
      </c>
      <c r="G367" s="1">
        <f>SUM(G350:G366)</f>
        <v>0</v>
      </c>
      <c r="H367" s="11">
        <f>SUM(H350:H366)</f>
        <v>0</v>
      </c>
      <c r="J367" s="1">
        <f>SUM(J350:J366)</f>
        <v>0</v>
      </c>
      <c r="K367" s="11">
        <f>SUM(K350:K366)</f>
        <v>3</v>
      </c>
      <c r="M367" s="1" t="s">
        <v>79</v>
      </c>
      <c r="N367" s="11">
        <f>SUM(N350:N366)</f>
        <v>0</v>
      </c>
      <c r="P367" s="1">
        <f>SUM(P350:P366)</f>
        <v>52</v>
      </c>
      <c r="Q367" s="11">
        <f>SUM(Q350:Q366)</f>
        <v>4</v>
      </c>
      <c r="S367" s="1">
        <f>SUM(S350:S366)</f>
        <v>130</v>
      </c>
      <c r="T367" s="11">
        <f>SUM(T350:T366)</f>
        <v>3</v>
      </c>
      <c r="V367" s="1">
        <f>SUM(V350:V366)</f>
        <v>247</v>
      </c>
      <c r="W367" s="11">
        <f>SUM(W350:W366)</f>
        <v>5</v>
      </c>
      <c r="Y367" s="1">
        <f>SUM(Y350:Y366)</f>
        <v>0</v>
      </c>
      <c r="Z367" s="11">
        <f>SUM(Z350:Z366)</f>
        <v>0</v>
      </c>
      <c r="AB367" s="1">
        <f>SUM(AB350:AB366)</f>
        <v>577</v>
      </c>
      <c r="AC367" s="11">
        <f>SUM(AC350:AC366)</f>
        <v>4</v>
      </c>
      <c r="AE367" s="1">
        <f>SUM(AE350:AE366)</f>
        <v>0</v>
      </c>
      <c r="AF367" s="11">
        <f>SUM(AF350:AF366)</f>
        <v>0</v>
      </c>
      <c r="AH367" s="1">
        <f>SUM(AH350:AH366)</f>
        <v>0</v>
      </c>
      <c r="AI367" s="11">
        <f>SUM(AI350:AI366)</f>
        <v>0</v>
      </c>
      <c r="AK367" s="1">
        <f>SUM(AK350:AK366)</f>
        <v>0</v>
      </c>
      <c r="AL367" s="11">
        <f>SUM(AL350:AL366)</f>
        <v>0</v>
      </c>
      <c r="AN367" s="1">
        <f>SUM(AN350:AN366)</f>
        <v>0</v>
      </c>
      <c r="AO367" s="11">
        <f>SUM(AO350:AO366)</f>
        <v>0</v>
      </c>
      <c r="AQ367" s="1">
        <f>SUM(AQ350:AQ366)</f>
        <v>0</v>
      </c>
      <c r="AR367" s="11">
        <f>SUM(AR350:AR366)</f>
        <v>0</v>
      </c>
      <c r="AT367" s="1">
        <f>SUM(AT350:AT366)</f>
        <v>0</v>
      </c>
      <c r="AU367" s="11">
        <f>SUM(AU350:AU366)</f>
        <v>0</v>
      </c>
      <c r="AW367" s="1">
        <f>SUM(AW350:AW366)</f>
        <v>0</v>
      </c>
      <c r="AX367" s="11">
        <f>SUM(AX350:AX366)</f>
        <v>0</v>
      </c>
      <c r="AZ367" s="12">
        <f>SUM(AZ350:AZ366)</f>
        <v>1006</v>
      </c>
      <c r="BA367" s="14">
        <f>AVERAGE(BA350:BA366)</f>
        <v>1.1176470588235294</v>
      </c>
    </row>
    <row r="368" spans="1:53" ht="15.75" thickTop="1" x14ac:dyDescent="0.25"/>
    <row r="369" spans="1:53" ht="22.5" x14ac:dyDescent="0.3">
      <c r="A369" s="1"/>
      <c r="B369" s="4" t="s">
        <v>1</v>
      </c>
      <c r="C369" s="2"/>
      <c r="D369" s="3"/>
      <c r="E369" s="3"/>
      <c r="G369" s="1"/>
      <c r="H369" s="1"/>
      <c r="J369" s="1"/>
      <c r="K369" s="1"/>
      <c r="M369" s="1"/>
      <c r="N369" s="1"/>
      <c r="P369" s="1"/>
      <c r="Q369" s="1"/>
      <c r="S369" s="1"/>
      <c r="T369" s="1"/>
      <c r="V369" s="1"/>
      <c r="W369" s="1"/>
      <c r="Y369" s="1"/>
      <c r="Z369" s="1"/>
      <c r="AB369" s="1"/>
      <c r="AC369" s="1"/>
      <c r="AE369" s="1"/>
      <c r="AF369" s="1"/>
      <c r="AH369" s="1"/>
      <c r="AI369" s="1"/>
      <c r="AK369" s="1"/>
      <c r="AL369" s="1"/>
      <c r="AN369" s="1"/>
      <c r="AO369" s="1"/>
      <c r="AQ369" s="1"/>
      <c r="AR369" s="1"/>
      <c r="AT369" s="1"/>
      <c r="AU369" s="1"/>
      <c r="AW369" s="1"/>
      <c r="AX369" s="1"/>
      <c r="AY369" s="1"/>
      <c r="AZ369" s="1"/>
    </row>
    <row r="370" spans="1:53" x14ac:dyDescent="0.25">
      <c r="A370" s="1"/>
      <c r="B370" s="1"/>
      <c r="C370" s="2"/>
      <c r="D370" s="26" t="s">
        <v>38</v>
      </c>
      <c r="E370" s="15"/>
      <c r="G370" s="136" t="s">
        <v>39</v>
      </c>
      <c r="H370" s="136"/>
      <c r="J370" s="136" t="s">
        <v>41</v>
      </c>
      <c r="K370" s="136"/>
      <c r="M370" s="136" t="s">
        <v>40</v>
      </c>
      <c r="N370" s="136"/>
      <c r="P370" s="136" t="s">
        <v>42</v>
      </c>
      <c r="Q370" s="136"/>
      <c r="S370" s="136" t="s">
        <v>43</v>
      </c>
      <c r="T370" s="136"/>
      <c r="V370" s="136" t="s">
        <v>44</v>
      </c>
      <c r="W370" s="136"/>
      <c r="Y370" s="136" t="s">
        <v>45</v>
      </c>
      <c r="Z370" s="136"/>
      <c r="AB370" s="136" t="s">
        <v>46</v>
      </c>
      <c r="AC370" s="136"/>
      <c r="AE370" s="136" t="s">
        <v>47</v>
      </c>
      <c r="AF370" s="136"/>
      <c r="AH370" s="136" t="s">
        <v>48</v>
      </c>
      <c r="AI370" s="136"/>
      <c r="AK370" s="136" t="s">
        <v>46</v>
      </c>
      <c r="AL370" s="136"/>
      <c r="AN370" s="136" t="s">
        <v>47</v>
      </c>
      <c r="AO370" s="136"/>
      <c r="AQ370" s="136" t="s">
        <v>48</v>
      </c>
      <c r="AR370" s="136"/>
      <c r="AT370" s="26" t="s">
        <v>49</v>
      </c>
      <c r="AU370" s="26"/>
      <c r="AW370" s="26" t="s">
        <v>50</v>
      </c>
      <c r="AX370" s="26"/>
      <c r="AY370" s="1"/>
      <c r="AZ370" s="1"/>
    </row>
    <row r="371" spans="1:53" ht="18" thickBot="1" x14ac:dyDescent="0.35">
      <c r="A371" s="1"/>
      <c r="B371" s="5" t="s">
        <v>2</v>
      </c>
      <c r="C371" s="6" t="s">
        <v>3</v>
      </c>
      <c r="D371" s="7" t="s">
        <v>9</v>
      </c>
      <c r="E371" s="7" t="s">
        <v>4</v>
      </c>
      <c r="G371" s="7" t="s">
        <v>9</v>
      </c>
      <c r="H371" s="8" t="s">
        <v>4</v>
      </c>
      <c r="J371" s="7" t="s">
        <v>9</v>
      </c>
      <c r="K371" s="8" t="s">
        <v>4</v>
      </c>
      <c r="M371" s="7" t="s">
        <v>9</v>
      </c>
      <c r="N371" s="8" t="s">
        <v>4</v>
      </c>
      <c r="P371" s="7" t="s">
        <v>9</v>
      </c>
      <c r="Q371" s="8" t="s">
        <v>4</v>
      </c>
      <c r="S371" s="7" t="s">
        <v>9</v>
      </c>
      <c r="T371" s="8" t="s">
        <v>4</v>
      </c>
      <c r="V371" s="7" t="s">
        <v>9</v>
      </c>
      <c r="W371" s="8" t="s">
        <v>4</v>
      </c>
      <c r="Y371" s="7" t="s">
        <v>9</v>
      </c>
      <c r="Z371" s="8" t="s">
        <v>4</v>
      </c>
      <c r="AB371" s="7" t="s">
        <v>9</v>
      </c>
      <c r="AC371" s="8" t="s">
        <v>4</v>
      </c>
      <c r="AE371" s="7" t="s">
        <v>9</v>
      </c>
      <c r="AF371" s="8" t="s">
        <v>4</v>
      </c>
      <c r="AH371" s="7" t="s">
        <v>9</v>
      </c>
      <c r="AI371" s="8" t="s">
        <v>4</v>
      </c>
      <c r="AK371" s="7" t="s">
        <v>9</v>
      </c>
      <c r="AL371" s="8" t="s">
        <v>4</v>
      </c>
      <c r="AN371" s="7" t="s">
        <v>9</v>
      </c>
      <c r="AO371" s="8" t="s">
        <v>4</v>
      </c>
      <c r="AQ371" s="7" t="s">
        <v>9</v>
      </c>
      <c r="AR371" s="8" t="s">
        <v>4</v>
      </c>
      <c r="AT371" s="7" t="s">
        <v>9</v>
      </c>
      <c r="AU371" s="8" t="s">
        <v>4</v>
      </c>
      <c r="AW371" s="7" t="s">
        <v>9</v>
      </c>
      <c r="AX371" s="8" t="s">
        <v>4</v>
      </c>
      <c r="AZ371" s="8" t="s">
        <v>10</v>
      </c>
      <c r="BA371" s="5" t="s">
        <v>11</v>
      </c>
    </row>
    <row r="372" spans="1:53" ht="16.5" thickTop="1" thickBot="1" x14ac:dyDescent="0.3">
      <c r="A372" s="13" t="s">
        <v>67</v>
      </c>
      <c r="B372" s="1"/>
      <c r="C372" s="22"/>
      <c r="D372" s="3"/>
      <c r="E372" s="3"/>
      <c r="F372" s="20"/>
      <c r="G372" s="1"/>
      <c r="H372" s="1"/>
      <c r="I372" s="20"/>
      <c r="J372" s="1"/>
      <c r="K372" s="1"/>
      <c r="L372" s="20"/>
      <c r="M372" s="1"/>
      <c r="N372" s="1"/>
      <c r="O372" s="20"/>
      <c r="P372" s="1"/>
      <c r="Q372" s="1"/>
      <c r="R372" s="20"/>
      <c r="S372" s="1"/>
      <c r="T372" s="1"/>
      <c r="U372" s="20"/>
      <c r="V372" s="1"/>
      <c r="W372" s="1"/>
      <c r="X372" s="20"/>
      <c r="Y372" s="1"/>
      <c r="Z372" s="1"/>
      <c r="AA372" s="20"/>
      <c r="AB372" s="1"/>
      <c r="AC372" s="1"/>
      <c r="AD372" s="20"/>
      <c r="AE372" s="1"/>
      <c r="AF372" s="1"/>
      <c r="AG372" s="20"/>
      <c r="AH372" s="1"/>
      <c r="AI372" s="1"/>
      <c r="AJ372" s="20"/>
      <c r="AK372" s="1"/>
      <c r="AL372" s="1"/>
      <c r="AM372" s="20"/>
      <c r="AN372" s="1"/>
      <c r="AO372" s="1"/>
      <c r="AP372" s="20"/>
      <c r="AQ372" s="1"/>
      <c r="AR372" s="1"/>
      <c r="AT372" s="1"/>
      <c r="AU372" s="1"/>
      <c r="AV372" s="20"/>
      <c r="AW372" s="1"/>
      <c r="AX372" s="1"/>
      <c r="AY372" s="20"/>
      <c r="AZ372" s="1"/>
      <c r="BA372" s="1"/>
    </row>
    <row r="373" spans="1:53" x14ac:dyDescent="0.25">
      <c r="A373" s="1"/>
      <c r="B373" s="1" t="s">
        <v>26</v>
      </c>
      <c r="C373" s="23" t="s">
        <v>27</v>
      </c>
      <c r="D373" s="21"/>
      <c r="E373" s="1">
        <f t="shared" ref="E373:E389" si="288">COUNT(D373)</f>
        <v>0</v>
      </c>
      <c r="F373" s="20"/>
      <c r="G373" s="19"/>
      <c r="H373" s="1">
        <f t="shared" ref="H373:H389" si="289">COUNT(G373)</f>
        <v>0</v>
      </c>
      <c r="I373" s="20"/>
      <c r="J373" s="9"/>
      <c r="K373" s="1">
        <f t="shared" ref="K373:K389" si="290">COUNT(J373)</f>
        <v>0</v>
      </c>
      <c r="L373" s="20"/>
      <c r="M373" s="9"/>
      <c r="N373" s="1">
        <f t="shared" ref="N373:N389" si="291">COUNT(M373)</f>
        <v>0</v>
      </c>
      <c r="O373" s="20"/>
      <c r="P373" s="9">
        <v>15</v>
      </c>
      <c r="Q373" s="1">
        <f t="shared" ref="Q373:Q389" si="292">COUNT(P373)</f>
        <v>1</v>
      </c>
      <c r="R373" s="20"/>
      <c r="S373" s="9"/>
      <c r="T373" s="1">
        <f t="shared" ref="T373:T389" si="293">COUNT(S373)</f>
        <v>0</v>
      </c>
      <c r="U373" s="20"/>
      <c r="V373" s="9"/>
      <c r="W373" s="1">
        <f t="shared" ref="W373:W389" si="294">COUNT(V373)</f>
        <v>0</v>
      </c>
      <c r="X373" s="20"/>
      <c r="Y373" s="9"/>
      <c r="Z373" s="1">
        <f t="shared" ref="Z373:Z389" si="295">COUNT(Y373)</f>
        <v>0</v>
      </c>
      <c r="AA373" s="20"/>
      <c r="AB373" s="9"/>
      <c r="AC373" s="1">
        <f t="shared" ref="AC373:AC389" si="296">COUNT(AB373)</f>
        <v>0</v>
      </c>
      <c r="AD373" s="20"/>
      <c r="AE373" s="9"/>
      <c r="AF373" s="1">
        <f t="shared" ref="AF373:AF389" si="297">COUNT(AE373)</f>
        <v>0</v>
      </c>
      <c r="AG373" s="20"/>
      <c r="AH373" s="9"/>
      <c r="AI373" s="1">
        <f t="shared" ref="AI373:AI389" si="298">COUNT(AH373)</f>
        <v>0</v>
      </c>
      <c r="AJ373" s="20"/>
      <c r="AK373" s="9"/>
      <c r="AL373" s="1">
        <f t="shared" ref="AL373:AL389" si="299">COUNT(AK373)</f>
        <v>0</v>
      </c>
      <c r="AM373" s="20"/>
      <c r="AN373" s="9"/>
      <c r="AO373" s="1">
        <f t="shared" ref="AO373:AO389" si="300">COUNT(AN373)</f>
        <v>0</v>
      </c>
      <c r="AP373" s="20"/>
      <c r="AQ373" s="9"/>
      <c r="AR373" s="1">
        <f t="shared" ref="AR373:AR389" si="301">COUNT(AQ373)</f>
        <v>0</v>
      </c>
      <c r="AT373" s="9"/>
      <c r="AU373" s="1">
        <f t="shared" ref="AU373:AU389" si="302">COUNT(AT373)</f>
        <v>0</v>
      </c>
      <c r="AV373" s="20"/>
      <c r="AW373" s="9"/>
      <c r="AX373" s="1">
        <f t="shared" ref="AX373:AX389" si="303">COUNT(AW373)</f>
        <v>0</v>
      </c>
      <c r="AY373" s="20"/>
      <c r="AZ373" s="10">
        <f t="shared" ref="AZ373:AZ389" si="304">SUM(AW373,AT373,AH373,AE373,AB373,Y373,V373,S373,P373,M373,J373,G373,D373)</f>
        <v>15</v>
      </c>
      <c r="BA373" s="10">
        <f t="shared" ref="BA373:BA389" si="305">SUM(AX373,AU373,AI373,AF373,AC373,Z373,W373,T373,Q373,N373,K373,H373,E373)</f>
        <v>1</v>
      </c>
    </row>
    <row r="374" spans="1:53" x14ac:dyDescent="0.25">
      <c r="A374" s="1"/>
      <c r="B374" s="18" t="s">
        <v>15</v>
      </c>
      <c r="C374" s="24" t="s">
        <v>22</v>
      </c>
      <c r="D374" s="21"/>
      <c r="E374" s="1">
        <f t="shared" si="288"/>
        <v>0</v>
      </c>
      <c r="F374" s="20"/>
      <c r="G374" s="19"/>
      <c r="H374" s="1">
        <f t="shared" si="289"/>
        <v>0</v>
      </c>
      <c r="I374" s="20"/>
      <c r="J374" s="9"/>
      <c r="K374" s="1">
        <f t="shared" si="290"/>
        <v>0</v>
      </c>
      <c r="L374" s="20"/>
      <c r="M374" s="9"/>
      <c r="N374" s="1">
        <f t="shared" si="291"/>
        <v>0</v>
      </c>
      <c r="O374" s="20"/>
      <c r="P374" s="9"/>
      <c r="Q374" s="1">
        <f t="shared" si="292"/>
        <v>0</v>
      </c>
      <c r="R374" s="20"/>
      <c r="S374" s="9"/>
      <c r="T374" s="1">
        <f t="shared" si="293"/>
        <v>0</v>
      </c>
      <c r="U374" s="20"/>
      <c r="V374" s="9"/>
      <c r="W374" s="1">
        <f t="shared" si="294"/>
        <v>0</v>
      </c>
      <c r="X374" s="20"/>
      <c r="Y374" s="9"/>
      <c r="Z374" s="1">
        <f t="shared" si="295"/>
        <v>0</v>
      </c>
      <c r="AA374" s="20"/>
      <c r="AB374" s="9"/>
      <c r="AC374" s="1">
        <f t="shared" si="296"/>
        <v>0</v>
      </c>
      <c r="AD374" s="20"/>
      <c r="AE374" s="9"/>
      <c r="AF374" s="1">
        <f t="shared" si="297"/>
        <v>0</v>
      </c>
      <c r="AG374" s="20"/>
      <c r="AH374" s="9"/>
      <c r="AI374" s="1">
        <f t="shared" si="298"/>
        <v>0</v>
      </c>
      <c r="AJ374" s="20"/>
      <c r="AK374" s="9"/>
      <c r="AL374" s="1">
        <f t="shared" si="299"/>
        <v>0</v>
      </c>
      <c r="AM374" s="20"/>
      <c r="AN374" s="9"/>
      <c r="AO374" s="1">
        <f t="shared" si="300"/>
        <v>0</v>
      </c>
      <c r="AP374" s="20"/>
      <c r="AQ374" s="9"/>
      <c r="AR374" s="1">
        <f t="shared" si="301"/>
        <v>0</v>
      </c>
      <c r="AT374" s="9"/>
      <c r="AU374" s="1">
        <f t="shared" si="302"/>
        <v>0</v>
      </c>
      <c r="AV374" s="20"/>
      <c r="AW374" s="9"/>
      <c r="AX374" s="1">
        <f t="shared" si="303"/>
        <v>0</v>
      </c>
      <c r="AY374" s="20"/>
      <c r="AZ374" s="10">
        <f t="shared" si="304"/>
        <v>0</v>
      </c>
      <c r="BA374" s="10">
        <f t="shared" si="305"/>
        <v>0</v>
      </c>
    </row>
    <row r="375" spans="1:53" x14ac:dyDescent="0.25">
      <c r="A375" s="1"/>
      <c r="B375" s="3" t="s">
        <v>17</v>
      </c>
      <c r="C375" s="23" t="s">
        <v>18</v>
      </c>
      <c r="D375" s="21"/>
      <c r="E375" s="1">
        <f t="shared" si="288"/>
        <v>0</v>
      </c>
      <c r="F375" s="20"/>
      <c r="G375" s="19"/>
      <c r="H375" s="1">
        <f t="shared" si="289"/>
        <v>0</v>
      </c>
      <c r="I375" s="20"/>
      <c r="J375" s="9"/>
      <c r="K375" s="1">
        <f t="shared" si="290"/>
        <v>0</v>
      </c>
      <c r="L375" s="20"/>
      <c r="M375" s="9"/>
      <c r="N375" s="1">
        <f t="shared" si="291"/>
        <v>0</v>
      </c>
      <c r="O375" s="20"/>
      <c r="P375" s="9"/>
      <c r="Q375" s="1">
        <f t="shared" si="292"/>
        <v>0</v>
      </c>
      <c r="R375" s="20"/>
      <c r="S375" s="9"/>
      <c r="T375" s="1">
        <f t="shared" si="293"/>
        <v>0</v>
      </c>
      <c r="U375" s="20"/>
      <c r="V375" s="9"/>
      <c r="W375" s="1">
        <f t="shared" si="294"/>
        <v>0</v>
      </c>
      <c r="X375" s="20"/>
      <c r="Y375" s="9"/>
      <c r="Z375" s="1">
        <f t="shared" si="295"/>
        <v>0</v>
      </c>
      <c r="AA375" s="20"/>
      <c r="AB375" s="9"/>
      <c r="AC375" s="1">
        <f t="shared" si="296"/>
        <v>0</v>
      </c>
      <c r="AD375" s="20"/>
      <c r="AE375" s="9"/>
      <c r="AF375" s="1">
        <f t="shared" si="297"/>
        <v>0</v>
      </c>
      <c r="AG375" s="20"/>
      <c r="AH375" s="9"/>
      <c r="AI375" s="1">
        <f t="shared" si="298"/>
        <v>0</v>
      </c>
      <c r="AJ375" s="20"/>
      <c r="AK375" s="9"/>
      <c r="AL375" s="1">
        <f t="shared" si="299"/>
        <v>0</v>
      </c>
      <c r="AM375" s="20"/>
      <c r="AN375" s="9"/>
      <c r="AO375" s="1">
        <f t="shared" si="300"/>
        <v>0</v>
      </c>
      <c r="AP375" s="20"/>
      <c r="AQ375" s="9"/>
      <c r="AR375" s="1">
        <f t="shared" si="301"/>
        <v>0</v>
      </c>
      <c r="AT375" s="9"/>
      <c r="AU375" s="1">
        <f t="shared" si="302"/>
        <v>0</v>
      </c>
      <c r="AV375" s="20"/>
      <c r="AW375" s="9"/>
      <c r="AX375" s="1">
        <f t="shared" si="303"/>
        <v>0</v>
      </c>
      <c r="AY375" s="20"/>
      <c r="AZ375" s="10">
        <f t="shared" si="304"/>
        <v>0</v>
      </c>
      <c r="BA375" s="10">
        <f t="shared" si="305"/>
        <v>0</v>
      </c>
    </row>
    <row r="376" spans="1:53" x14ac:dyDescent="0.25">
      <c r="A376" s="1"/>
      <c r="B376" s="1" t="s">
        <v>17</v>
      </c>
      <c r="C376" s="24" t="s">
        <v>19</v>
      </c>
      <c r="D376" s="21"/>
      <c r="E376" s="1">
        <f t="shared" si="288"/>
        <v>0</v>
      </c>
      <c r="F376" s="20"/>
      <c r="G376" s="19"/>
      <c r="H376" s="1">
        <f t="shared" si="289"/>
        <v>0</v>
      </c>
      <c r="I376" s="20"/>
      <c r="J376" s="9"/>
      <c r="K376" s="1">
        <f t="shared" si="290"/>
        <v>0</v>
      </c>
      <c r="L376" s="20"/>
      <c r="M376" s="9"/>
      <c r="N376" s="1">
        <f t="shared" si="291"/>
        <v>0</v>
      </c>
      <c r="O376" s="20"/>
      <c r="P376" s="9"/>
      <c r="Q376" s="1">
        <f t="shared" si="292"/>
        <v>0</v>
      </c>
      <c r="R376" s="20"/>
      <c r="S376" s="9"/>
      <c r="T376" s="1">
        <f t="shared" si="293"/>
        <v>0</v>
      </c>
      <c r="U376" s="20"/>
      <c r="V376" s="9"/>
      <c r="W376" s="1">
        <f t="shared" si="294"/>
        <v>0</v>
      </c>
      <c r="X376" s="20"/>
      <c r="Y376" s="9"/>
      <c r="Z376" s="1">
        <f t="shared" si="295"/>
        <v>0</v>
      </c>
      <c r="AA376" s="20"/>
      <c r="AB376" s="9"/>
      <c r="AC376" s="1">
        <f t="shared" si="296"/>
        <v>0</v>
      </c>
      <c r="AD376" s="20"/>
      <c r="AE376" s="9"/>
      <c r="AF376" s="1">
        <f t="shared" si="297"/>
        <v>0</v>
      </c>
      <c r="AG376" s="20"/>
      <c r="AH376" s="9"/>
      <c r="AI376" s="1">
        <f t="shared" si="298"/>
        <v>0</v>
      </c>
      <c r="AJ376" s="20"/>
      <c r="AK376" s="9"/>
      <c r="AL376" s="1">
        <f t="shared" si="299"/>
        <v>0</v>
      </c>
      <c r="AM376" s="20"/>
      <c r="AN376" s="9"/>
      <c r="AO376" s="1">
        <f t="shared" si="300"/>
        <v>0</v>
      </c>
      <c r="AP376" s="20"/>
      <c r="AQ376" s="9"/>
      <c r="AR376" s="1">
        <f t="shared" si="301"/>
        <v>0</v>
      </c>
      <c r="AT376" s="9"/>
      <c r="AU376" s="1">
        <f t="shared" si="302"/>
        <v>0</v>
      </c>
      <c r="AV376" s="20"/>
      <c r="AW376" s="9"/>
      <c r="AX376" s="1">
        <f t="shared" si="303"/>
        <v>0</v>
      </c>
      <c r="AY376" s="20"/>
      <c r="AZ376" s="10">
        <f t="shared" si="304"/>
        <v>0</v>
      </c>
      <c r="BA376" s="10">
        <f t="shared" si="305"/>
        <v>0</v>
      </c>
    </row>
    <row r="377" spans="1:53" x14ac:dyDescent="0.25">
      <c r="A377" s="1"/>
      <c r="B377" s="3" t="s">
        <v>14</v>
      </c>
      <c r="C377" s="24" t="s">
        <v>21</v>
      </c>
      <c r="D377" s="21"/>
      <c r="E377" s="1">
        <f t="shared" si="288"/>
        <v>0</v>
      </c>
      <c r="F377" s="20"/>
      <c r="G377" s="19"/>
      <c r="H377" s="1">
        <f t="shared" si="289"/>
        <v>0</v>
      </c>
      <c r="I377" s="20"/>
      <c r="J377" s="9"/>
      <c r="K377" s="1">
        <f t="shared" si="290"/>
        <v>0</v>
      </c>
      <c r="L377" s="20"/>
      <c r="M377" s="9"/>
      <c r="N377" s="1">
        <f t="shared" si="291"/>
        <v>0</v>
      </c>
      <c r="O377" s="20"/>
      <c r="P377" s="9"/>
      <c r="Q377" s="1">
        <f t="shared" si="292"/>
        <v>0</v>
      </c>
      <c r="R377" s="20"/>
      <c r="S377" s="9"/>
      <c r="T377" s="1">
        <f t="shared" si="293"/>
        <v>0</v>
      </c>
      <c r="U377" s="20"/>
      <c r="V377" s="9"/>
      <c r="W377" s="1">
        <f t="shared" si="294"/>
        <v>0</v>
      </c>
      <c r="X377" s="20"/>
      <c r="Y377" s="9"/>
      <c r="Z377" s="1">
        <f t="shared" si="295"/>
        <v>0</v>
      </c>
      <c r="AA377" s="20"/>
      <c r="AB377" s="9"/>
      <c r="AC377" s="1">
        <f t="shared" si="296"/>
        <v>0</v>
      </c>
      <c r="AD377" s="20"/>
      <c r="AE377" s="9"/>
      <c r="AF377" s="1">
        <f t="shared" si="297"/>
        <v>0</v>
      </c>
      <c r="AG377" s="20"/>
      <c r="AH377" s="9"/>
      <c r="AI377" s="1">
        <f t="shared" si="298"/>
        <v>0</v>
      </c>
      <c r="AJ377" s="20"/>
      <c r="AK377" s="9"/>
      <c r="AL377" s="1">
        <f t="shared" si="299"/>
        <v>0</v>
      </c>
      <c r="AM377" s="20"/>
      <c r="AN377" s="9"/>
      <c r="AO377" s="1">
        <f t="shared" si="300"/>
        <v>0</v>
      </c>
      <c r="AP377" s="20"/>
      <c r="AQ377" s="9"/>
      <c r="AR377" s="1">
        <f t="shared" si="301"/>
        <v>0</v>
      </c>
      <c r="AT377" s="9"/>
      <c r="AU377" s="1">
        <f t="shared" si="302"/>
        <v>0</v>
      </c>
      <c r="AV377" s="20"/>
      <c r="AW377" s="9"/>
      <c r="AX377" s="1">
        <f t="shared" si="303"/>
        <v>0</v>
      </c>
      <c r="AY377" s="20"/>
      <c r="AZ377" s="10">
        <f t="shared" si="304"/>
        <v>0</v>
      </c>
      <c r="BA377" s="10">
        <f t="shared" si="305"/>
        <v>0</v>
      </c>
    </row>
    <row r="378" spans="1:53" x14ac:dyDescent="0.25">
      <c r="A378" s="1"/>
      <c r="B378" s="3" t="s">
        <v>6</v>
      </c>
      <c r="C378" s="23" t="s">
        <v>29</v>
      </c>
      <c r="D378" s="21"/>
      <c r="E378" s="1">
        <f t="shared" si="288"/>
        <v>0</v>
      </c>
      <c r="F378" s="20"/>
      <c r="G378" s="19"/>
      <c r="H378" s="1">
        <f t="shared" ref="H378:H384" si="306">COUNT(G378)</f>
        <v>0</v>
      </c>
      <c r="I378" s="20"/>
      <c r="J378" s="9"/>
      <c r="K378" s="1">
        <f t="shared" si="290"/>
        <v>0</v>
      </c>
      <c r="L378" s="20"/>
      <c r="M378" s="9"/>
      <c r="N378" s="1">
        <f t="shared" si="291"/>
        <v>0</v>
      </c>
      <c r="O378" s="20"/>
      <c r="P378" s="9"/>
      <c r="Q378" s="1">
        <f t="shared" si="292"/>
        <v>0</v>
      </c>
      <c r="R378" s="20"/>
      <c r="S378" s="9"/>
      <c r="T378" s="1">
        <f t="shared" si="293"/>
        <v>0</v>
      </c>
      <c r="U378" s="20"/>
      <c r="V378" s="9">
        <v>200</v>
      </c>
      <c r="W378" s="1">
        <f t="shared" si="294"/>
        <v>1</v>
      </c>
      <c r="X378" s="20"/>
      <c r="Y378" s="9"/>
      <c r="Z378" s="1">
        <f t="shared" si="295"/>
        <v>0</v>
      </c>
      <c r="AA378" s="20"/>
      <c r="AB378" s="9">
        <v>195</v>
      </c>
      <c r="AC378" s="1">
        <f t="shared" si="296"/>
        <v>1</v>
      </c>
      <c r="AD378" s="20"/>
      <c r="AE378" s="9"/>
      <c r="AF378" s="1">
        <f t="shared" si="297"/>
        <v>0</v>
      </c>
      <c r="AG378" s="20"/>
      <c r="AH378" s="9"/>
      <c r="AI378" s="1">
        <f t="shared" si="298"/>
        <v>0</v>
      </c>
      <c r="AJ378" s="20"/>
      <c r="AK378" s="9"/>
      <c r="AL378" s="1">
        <f t="shared" si="299"/>
        <v>0</v>
      </c>
      <c r="AM378" s="20"/>
      <c r="AN378" s="9"/>
      <c r="AO378" s="1">
        <f t="shared" si="300"/>
        <v>0</v>
      </c>
      <c r="AP378" s="20"/>
      <c r="AQ378" s="9"/>
      <c r="AR378" s="1">
        <f t="shared" si="301"/>
        <v>0</v>
      </c>
      <c r="AT378" s="9"/>
      <c r="AU378" s="1">
        <f t="shared" si="302"/>
        <v>0</v>
      </c>
      <c r="AV378" s="20"/>
      <c r="AW378" s="9"/>
      <c r="AX378" s="1">
        <f t="shared" si="303"/>
        <v>0</v>
      </c>
      <c r="AY378" s="20"/>
      <c r="AZ378" s="10">
        <f t="shared" si="304"/>
        <v>395</v>
      </c>
      <c r="BA378" s="10">
        <f t="shared" si="305"/>
        <v>2</v>
      </c>
    </row>
    <row r="379" spans="1:53" x14ac:dyDescent="0.25">
      <c r="A379" s="1"/>
      <c r="B379" s="18" t="s">
        <v>16</v>
      </c>
      <c r="C379" s="24" t="s">
        <v>20</v>
      </c>
      <c r="D379" s="21"/>
      <c r="E379" s="1">
        <f t="shared" si="288"/>
        <v>0</v>
      </c>
      <c r="F379" s="20"/>
      <c r="G379" s="19"/>
      <c r="H379" s="1">
        <f t="shared" si="306"/>
        <v>0</v>
      </c>
      <c r="I379" s="20"/>
      <c r="J379" s="9">
        <v>0</v>
      </c>
      <c r="K379" s="1">
        <f t="shared" si="290"/>
        <v>1</v>
      </c>
      <c r="L379" s="20"/>
      <c r="M379" s="9">
        <v>0</v>
      </c>
      <c r="N379" s="1">
        <f t="shared" si="291"/>
        <v>1</v>
      </c>
      <c r="O379" s="20"/>
      <c r="P379" s="9">
        <v>8</v>
      </c>
      <c r="Q379" s="1">
        <f t="shared" si="292"/>
        <v>1</v>
      </c>
      <c r="R379" s="20"/>
      <c r="S379" s="9">
        <v>70</v>
      </c>
      <c r="T379" s="1">
        <f t="shared" si="293"/>
        <v>1</v>
      </c>
      <c r="U379" s="20"/>
      <c r="V379" s="9">
        <v>100</v>
      </c>
      <c r="W379" s="1">
        <f t="shared" si="294"/>
        <v>1</v>
      </c>
      <c r="X379" s="20"/>
      <c r="Y379" s="9"/>
      <c r="Z379" s="1">
        <f t="shared" si="295"/>
        <v>0</v>
      </c>
      <c r="AA379" s="20"/>
      <c r="AB379" s="9">
        <v>765</v>
      </c>
      <c r="AC379" s="1">
        <f t="shared" si="296"/>
        <v>1</v>
      </c>
      <c r="AD379" s="20"/>
      <c r="AE379" s="9"/>
      <c r="AF379" s="1">
        <f t="shared" si="297"/>
        <v>0</v>
      </c>
      <c r="AG379" s="20"/>
      <c r="AH379" s="9"/>
      <c r="AI379" s="1">
        <f t="shared" si="298"/>
        <v>0</v>
      </c>
      <c r="AJ379" s="20"/>
      <c r="AK379" s="9"/>
      <c r="AL379" s="1">
        <f t="shared" si="299"/>
        <v>0</v>
      </c>
      <c r="AM379" s="20"/>
      <c r="AN379" s="9"/>
      <c r="AO379" s="1">
        <f t="shared" si="300"/>
        <v>0</v>
      </c>
      <c r="AP379" s="20"/>
      <c r="AQ379" s="9"/>
      <c r="AR379" s="1">
        <f t="shared" si="301"/>
        <v>0</v>
      </c>
      <c r="AT379" s="9"/>
      <c r="AU379" s="1">
        <f t="shared" si="302"/>
        <v>0</v>
      </c>
      <c r="AV379" s="20"/>
      <c r="AW379" s="9"/>
      <c r="AX379" s="1">
        <f t="shared" si="303"/>
        <v>0</v>
      </c>
      <c r="AY379" s="20"/>
      <c r="AZ379" s="10">
        <f t="shared" si="304"/>
        <v>943</v>
      </c>
      <c r="BA379" s="10">
        <f t="shared" si="305"/>
        <v>6</v>
      </c>
    </row>
    <row r="380" spans="1:53" x14ac:dyDescent="0.25">
      <c r="A380" s="16"/>
      <c r="B380" s="3" t="s">
        <v>33</v>
      </c>
      <c r="C380" s="25" t="s">
        <v>34</v>
      </c>
      <c r="D380" s="21"/>
      <c r="E380" s="1">
        <f t="shared" si="288"/>
        <v>0</v>
      </c>
      <c r="F380" s="20"/>
      <c r="G380" s="19"/>
      <c r="H380" s="1">
        <f t="shared" si="306"/>
        <v>0</v>
      </c>
      <c r="I380" s="20"/>
      <c r="J380" s="9"/>
      <c r="K380" s="1">
        <f t="shared" si="290"/>
        <v>0</v>
      </c>
      <c r="L380" s="20"/>
      <c r="M380" s="9"/>
      <c r="N380" s="1">
        <f t="shared" si="291"/>
        <v>0</v>
      </c>
      <c r="O380" s="20"/>
      <c r="P380" s="9"/>
      <c r="Q380" s="1">
        <f t="shared" si="292"/>
        <v>0</v>
      </c>
      <c r="R380" s="20"/>
      <c r="S380" s="9"/>
      <c r="T380" s="1">
        <f t="shared" si="293"/>
        <v>0</v>
      </c>
      <c r="U380" s="20"/>
      <c r="V380" s="9"/>
      <c r="W380" s="1">
        <f t="shared" si="294"/>
        <v>0</v>
      </c>
      <c r="X380" s="20"/>
      <c r="Y380" s="9"/>
      <c r="Z380" s="1">
        <f t="shared" si="295"/>
        <v>0</v>
      </c>
      <c r="AA380" s="20"/>
      <c r="AB380" s="9"/>
      <c r="AC380" s="1">
        <f t="shared" si="296"/>
        <v>0</v>
      </c>
      <c r="AD380" s="20"/>
      <c r="AE380" s="9"/>
      <c r="AF380" s="1">
        <f t="shared" si="297"/>
        <v>0</v>
      </c>
      <c r="AG380" s="20"/>
      <c r="AH380" s="9"/>
      <c r="AI380" s="1">
        <f t="shared" si="298"/>
        <v>0</v>
      </c>
      <c r="AJ380" s="20"/>
      <c r="AK380" s="9"/>
      <c r="AL380" s="1">
        <f t="shared" si="299"/>
        <v>0</v>
      </c>
      <c r="AM380" s="20"/>
      <c r="AN380" s="9"/>
      <c r="AO380" s="1">
        <f t="shared" si="300"/>
        <v>0</v>
      </c>
      <c r="AP380" s="20"/>
      <c r="AQ380" s="9"/>
      <c r="AR380" s="1">
        <f t="shared" si="301"/>
        <v>0</v>
      </c>
      <c r="AT380" s="9"/>
      <c r="AU380" s="1">
        <f t="shared" si="302"/>
        <v>0</v>
      </c>
      <c r="AV380" s="20"/>
      <c r="AW380" s="9"/>
      <c r="AX380" s="1">
        <f t="shared" si="303"/>
        <v>0</v>
      </c>
      <c r="AY380" s="20"/>
      <c r="AZ380" s="10">
        <f t="shared" si="304"/>
        <v>0</v>
      </c>
      <c r="BA380" s="10">
        <f t="shared" si="305"/>
        <v>0</v>
      </c>
    </row>
    <row r="381" spans="1:53" x14ac:dyDescent="0.25">
      <c r="A381" s="1"/>
      <c r="B381" s="3" t="s">
        <v>31</v>
      </c>
      <c r="C381" s="25" t="s">
        <v>32</v>
      </c>
      <c r="D381" s="21"/>
      <c r="E381" s="1">
        <f t="shared" si="288"/>
        <v>0</v>
      </c>
      <c r="F381" s="20"/>
      <c r="G381" s="19"/>
      <c r="H381" s="1">
        <f t="shared" si="306"/>
        <v>0</v>
      </c>
      <c r="I381" s="20"/>
      <c r="J381" s="9"/>
      <c r="K381" s="1">
        <f t="shared" si="290"/>
        <v>0</v>
      </c>
      <c r="L381" s="20"/>
      <c r="M381" s="9"/>
      <c r="N381" s="1">
        <f t="shared" si="291"/>
        <v>0</v>
      </c>
      <c r="O381" s="20"/>
      <c r="P381" s="9"/>
      <c r="Q381" s="1">
        <f t="shared" si="292"/>
        <v>0</v>
      </c>
      <c r="R381" s="20"/>
      <c r="S381" s="9"/>
      <c r="T381" s="1">
        <f t="shared" si="293"/>
        <v>0</v>
      </c>
      <c r="U381" s="20"/>
      <c r="V381" s="9"/>
      <c r="W381" s="1">
        <f t="shared" si="294"/>
        <v>0</v>
      </c>
      <c r="X381" s="20"/>
      <c r="Y381" s="9"/>
      <c r="Z381" s="1">
        <f t="shared" si="295"/>
        <v>0</v>
      </c>
      <c r="AA381" s="20"/>
      <c r="AB381" s="9"/>
      <c r="AC381" s="1">
        <f t="shared" si="296"/>
        <v>0</v>
      </c>
      <c r="AD381" s="20"/>
      <c r="AE381" s="9"/>
      <c r="AF381" s="1">
        <f t="shared" si="297"/>
        <v>0</v>
      </c>
      <c r="AG381" s="20"/>
      <c r="AH381" s="9"/>
      <c r="AI381" s="1">
        <f t="shared" si="298"/>
        <v>0</v>
      </c>
      <c r="AJ381" s="20"/>
      <c r="AK381" s="9"/>
      <c r="AL381" s="1">
        <f t="shared" si="299"/>
        <v>0</v>
      </c>
      <c r="AM381" s="20"/>
      <c r="AN381" s="9"/>
      <c r="AO381" s="1">
        <f t="shared" si="300"/>
        <v>0</v>
      </c>
      <c r="AP381" s="20"/>
      <c r="AQ381" s="9"/>
      <c r="AR381" s="1">
        <f t="shared" si="301"/>
        <v>0</v>
      </c>
      <c r="AT381" s="9"/>
      <c r="AU381" s="1">
        <f t="shared" si="302"/>
        <v>0</v>
      </c>
      <c r="AV381" s="20"/>
      <c r="AW381" s="9"/>
      <c r="AX381" s="1">
        <f t="shared" si="303"/>
        <v>0</v>
      </c>
      <c r="AY381" s="20"/>
      <c r="AZ381" s="10">
        <f t="shared" si="304"/>
        <v>0</v>
      </c>
      <c r="BA381" s="10">
        <f t="shared" si="305"/>
        <v>0</v>
      </c>
    </row>
    <row r="382" spans="1:53" x14ac:dyDescent="0.25">
      <c r="A382" s="1"/>
      <c r="B382" s="3" t="s">
        <v>7</v>
      </c>
      <c r="C382" s="23" t="s">
        <v>28</v>
      </c>
      <c r="D382" s="21"/>
      <c r="E382" s="1">
        <f t="shared" si="288"/>
        <v>0</v>
      </c>
      <c r="F382" s="20"/>
      <c r="G382" s="19"/>
      <c r="H382" s="1">
        <f t="shared" si="306"/>
        <v>0</v>
      </c>
      <c r="I382" s="20"/>
      <c r="J382" s="9"/>
      <c r="K382" s="1">
        <f t="shared" si="290"/>
        <v>0</v>
      </c>
      <c r="L382" s="20"/>
      <c r="M382" s="9"/>
      <c r="N382" s="1">
        <f t="shared" si="291"/>
        <v>0</v>
      </c>
      <c r="O382" s="20"/>
      <c r="P382" s="9"/>
      <c r="Q382" s="1">
        <f t="shared" si="292"/>
        <v>0</v>
      </c>
      <c r="R382" s="20"/>
      <c r="S382" s="9"/>
      <c r="T382" s="1">
        <f t="shared" si="293"/>
        <v>0</v>
      </c>
      <c r="U382" s="20"/>
      <c r="V382" s="9"/>
      <c r="W382" s="1">
        <f t="shared" si="294"/>
        <v>0</v>
      </c>
      <c r="X382" s="20"/>
      <c r="Y382" s="9"/>
      <c r="Z382" s="1">
        <f t="shared" si="295"/>
        <v>0</v>
      </c>
      <c r="AA382" s="20"/>
      <c r="AB382" s="9"/>
      <c r="AC382" s="1">
        <f t="shared" si="296"/>
        <v>0</v>
      </c>
      <c r="AD382" s="20"/>
      <c r="AE382" s="9"/>
      <c r="AF382" s="1">
        <f t="shared" si="297"/>
        <v>0</v>
      </c>
      <c r="AG382" s="20"/>
      <c r="AH382" s="9"/>
      <c r="AI382" s="1">
        <f t="shared" si="298"/>
        <v>0</v>
      </c>
      <c r="AJ382" s="20"/>
      <c r="AK382" s="9"/>
      <c r="AL382" s="1">
        <f t="shared" si="299"/>
        <v>0</v>
      </c>
      <c r="AM382" s="20"/>
      <c r="AN382" s="9"/>
      <c r="AO382" s="1">
        <f t="shared" si="300"/>
        <v>0</v>
      </c>
      <c r="AP382" s="20"/>
      <c r="AQ382" s="9"/>
      <c r="AR382" s="1">
        <f t="shared" si="301"/>
        <v>0</v>
      </c>
      <c r="AT382" s="9"/>
      <c r="AU382" s="1">
        <f t="shared" si="302"/>
        <v>0</v>
      </c>
      <c r="AV382" s="20"/>
      <c r="AW382" s="9"/>
      <c r="AX382" s="1">
        <f t="shared" si="303"/>
        <v>0</v>
      </c>
      <c r="AY382" s="20"/>
      <c r="AZ382" s="10">
        <f t="shared" si="304"/>
        <v>0</v>
      </c>
      <c r="BA382" s="10">
        <f t="shared" si="305"/>
        <v>0</v>
      </c>
    </row>
    <row r="383" spans="1:53" x14ac:dyDescent="0.25">
      <c r="A383" s="1"/>
      <c r="B383" s="3" t="s">
        <v>8</v>
      </c>
      <c r="C383" s="24" t="s">
        <v>12</v>
      </c>
      <c r="D383" s="21"/>
      <c r="E383" s="1">
        <f t="shared" si="288"/>
        <v>0</v>
      </c>
      <c r="F383" s="20"/>
      <c r="G383" s="19"/>
      <c r="H383" s="1">
        <f t="shared" si="306"/>
        <v>0</v>
      </c>
      <c r="I383" s="20"/>
      <c r="J383" s="9"/>
      <c r="K383" s="1">
        <f t="shared" si="290"/>
        <v>0</v>
      </c>
      <c r="L383" s="20"/>
      <c r="M383" s="9"/>
      <c r="N383" s="1">
        <f t="shared" si="291"/>
        <v>0</v>
      </c>
      <c r="O383" s="20"/>
      <c r="P383" s="9"/>
      <c r="Q383" s="1">
        <f t="shared" si="292"/>
        <v>0</v>
      </c>
      <c r="R383" s="20"/>
      <c r="S383" s="9"/>
      <c r="T383" s="1">
        <f t="shared" si="293"/>
        <v>0</v>
      </c>
      <c r="U383" s="20"/>
      <c r="V383" s="9"/>
      <c r="W383" s="1">
        <f t="shared" si="294"/>
        <v>0</v>
      </c>
      <c r="X383" s="20"/>
      <c r="Y383" s="9"/>
      <c r="Z383" s="1">
        <f t="shared" si="295"/>
        <v>0</v>
      </c>
      <c r="AA383" s="20"/>
      <c r="AB383" s="9"/>
      <c r="AC383" s="1">
        <f t="shared" si="296"/>
        <v>0</v>
      </c>
      <c r="AD383" s="20"/>
      <c r="AE383" s="9"/>
      <c r="AF383" s="1">
        <f t="shared" si="297"/>
        <v>0</v>
      </c>
      <c r="AG383" s="20"/>
      <c r="AH383" s="9"/>
      <c r="AI383" s="1">
        <f t="shared" si="298"/>
        <v>0</v>
      </c>
      <c r="AJ383" s="20"/>
      <c r="AK383" s="9"/>
      <c r="AL383" s="1">
        <f t="shared" si="299"/>
        <v>0</v>
      </c>
      <c r="AM383" s="20"/>
      <c r="AN383" s="9"/>
      <c r="AO383" s="1">
        <f t="shared" si="300"/>
        <v>0</v>
      </c>
      <c r="AP383" s="20"/>
      <c r="AQ383" s="9"/>
      <c r="AR383" s="1">
        <f t="shared" si="301"/>
        <v>0</v>
      </c>
      <c r="AT383" s="9"/>
      <c r="AU383" s="1">
        <f t="shared" si="302"/>
        <v>0</v>
      </c>
      <c r="AV383" s="20"/>
      <c r="AW383" s="9"/>
      <c r="AX383" s="1">
        <f t="shared" si="303"/>
        <v>0</v>
      </c>
      <c r="AY383" s="20"/>
      <c r="AZ383" s="10">
        <f t="shared" si="304"/>
        <v>0</v>
      </c>
      <c r="BA383" s="10">
        <f t="shared" si="305"/>
        <v>0</v>
      </c>
    </row>
    <row r="384" spans="1:53" x14ac:dyDescent="0.25">
      <c r="A384" s="16"/>
      <c r="B384" s="1" t="s">
        <v>5</v>
      </c>
      <c r="C384" s="24" t="s">
        <v>13</v>
      </c>
      <c r="D384" s="21">
        <v>0</v>
      </c>
      <c r="E384" s="1">
        <f t="shared" si="288"/>
        <v>1</v>
      </c>
      <c r="F384" s="20"/>
      <c r="G384" s="19">
        <v>0</v>
      </c>
      <c r="H384" s="1">
        <f t="shared" si="306"/>
        <v>1</v>
      </c>
      <c r="I384" s="20"/>
      <c r="J384" s="9">
        <v>0</v>
      </c>
      <c r="K384" s="1">
        <f t="shared" si="290"/>
        <v>1</v>
      </c>
      <c r="L384" s="20"/>
      <c r="M384" s="9">
        <v>0</v>
      </c>
      <c r="N384" s="1">
        <f t="shared" si="291"/>
        <v>1</v>
      </c>
      <c r="O384" s="20"/>
      <c r="P384" s="9">
        <v>10</v>
      </c>
      <c r="Q384" s="1">
        <f t="shared" si="292"/>
        <v>1</v>
      </c>
      <c r="R384" s="20"/>
      <c r="S384" s="9">
        <v>20</v>
      </c>
      <c r="T384" s="1">
        <f t="shared" si="293"/>
        <v>1</v>
      </c>
      <c r="U384" s="20"/>
      <c r="V384" s="9"/>
      <c r="W384" s="1">
        <f t="shared" si="294"/>
        <v>0</v>
      </c>
      <c r="X384" s="20"/>
      <c r="Y384" s="9"/>
      <c r="Z384" s="1">
        <f t="shared" si="295"/>
        <v>0</v>
      </c>
      <c r="AA384" s="20"/>
      <c r="AB384" s="9">
        <v>775</v>
      </c>
      <c r="AC384" s="1">
        <f t="shared" si="296"/>
        <v>1</v>
      </c>
      <c r="AD384" s="20"/>
      <c r="AE384" s="9"/>
      <c r="AF384" s="1">
        <f t="shared" si="297"/>
        <v>0</v>
      </c>
      <c r="AG384" s="20"/>
      <c r="AH384" s="9"/>
      <c r="AI384" s="1">
        <f t="shared" si="298"/>
        <v>0</v>
      </c>
      <c r="AJ384" s="20"/>
      <c r="AK384" s="9"/>
      <c r="AL384" s="1">
        <f t="shared" si="299"/>
        <v>0</v>
      </c>
      <c r="AM384" s="20"/>
      <c r="AN384" s="9"/>
      <c r="AO384" s="1">
        <f t="shared" si="300"/>
        <v>0</v>
      </c>
      <c r="AP384" s="20"/>
      <c r="AQ384" s="9"/>
      <c r="AR384" s="1">
        <f t="shared" si="301"/>
        <v>0</v>
      </c>
      <c r="AT384" s="9"/>
      <c r="AU384" s="1">
        <f t="shared" si="302"/>
        <v>0</v>
      </c>
      <c r="AV384" s="20"/>
      <c r="AW384" s="9"/>
      <c r="AX384" s="1">
        <f t="shared" si="303"/>
        <v>0</v>
      </c>
      <c r="AY384" s="20"/>
      <c r="AZ384" s="10">
        <f t="shared" si="304"/>
        <v>805</v>
      </c>
      <c r="BA384" s="10">
        <f t="shared" si="305"/>
        <v>7</v>
      </c>
    </row>
    <row r="385" spans="1:53" x14ac:dyDescent="0.25">
      <c r="A385" s="17"/>
      <c r="B385" s="1" t="s">
        <v>25</v>
      </c>
      <c r="C385" s="23" t="s">
        <v>24</v>
      </c>
      <c r="D385" s="21"/>
      <c r="E385" s="1">
        <f t="shared" si="288"/>
        <v>0</v>
      </c>
      <c r="F385" s="20"/>
      <c r="G385" s="19"/>
      <c r="H385" s="1">
        <f t="shared" si="289"/>
        <v>0</v>
      </c>
      <c r="I385" s="20"/>
      <c r="J385" s="9"/>
      <c r="K385" s="1">
        <f t="shared" si="290"/>
        <v>0</v>
      </c>
      <c r="L385" s="20"/>
      <c r="M385" s="9"/>
      <c r="N385" s="1">
        <f t="shared" si="291"/>
        <v>0</v>
      </c>
      <c r="O385" s="20"/>
      <c r="P385" s="9"/>
      <c r="Q385" s="1">
        <f t="shared" si="292"/>
        <v>0</v>
      </c>
      <c r="R385" s="20"/>
      <c r="S385" s="9"/>
      <c r="T385" s="1">
        <f t="shared" si="293"/>
        <v>0</v>
      </c>
      <c r="U385" s="20"/>
      <c r="V385" s="9"/>
      <c r="W385" s="1">
        <f t="shared" si="294"/>
        <v>0</v>
      </c>
      <c r="X385" s="20"/>
      <c r="Y385" s="9"/>
      <c r="Z385" s="1">
        <f t="shared" si="295"/>
        <v>0</v>
      </c>
      <c r="AA385" s="20"/>
      <c r="AB385" s="9"/>
      <c r="AC385" s="1">
        <f t="shared" si="296"/>
        <v>0</v>
      </c>
      <c r="AD385" s="20"/>
      <c r="AE385" s="9"/>
      <c r="AF385" s="1">
        <f t="shared" si="297"/>
        <v>0</v>
      </c>
      <c r="AG385" s="20"/>
      <c r="AH385" s="9"/>
      <c r="AI385" s="1">
        <f t="shared" si="298"/>
        <v>0</v>
      </c>
      <c r="AJ385" s="20"/>
      <c r="AK385" s="9"/>
      <c r="AL385" s="1">
        <f t="shared" si="299"/>
        <v>0</v>
      </c>
      <c r="AM385" s="20"/>
      <c r="AN385" s="9"/>
      <c r="AO385" s="1">
        <f t="shared" si="300"/>
        <v>0</v>
      </c>
      <c r="AP385" s="20"/>
      <c r="AQ385" s="9"/>
      <c r="AR385" s="1">
        <f t="shared" si="301"/>
        <v>0</v>
      </c>
      <c r="AT385" s="9"/>
      <c r="AU385" s="1">
        <f t="shared" si="302"/>
        <v>0</v>
      </c>
      <c r="AV385" s="20"/>
      <c r="AW385" s="9"/>
      <c r="AX385" s="1">
        <f t="shared" si="303"/>
        <v>0</v>
      </c>
      <c r="AY385" s="20"/>
      <c r="AZ385" s="10">
        <f t="shared" si="304"/>
        <v>0</v>
      </c>
      <c r="BA385" s="10">
        <f t="shared" si="305"/>
        <v>0</v>
      </c>
    </row>
    <row r="386" spans="1:53" x14ac:dyDescent="0.25">
      <c r="A386" s="1"/>
      <c r="B386" s="1" t="s">
        <v>30</v>
      </c>
      <c r="C386" s="24" t="s">
        <v>23</v>
      </c>
      <c r="D386" s="21"/>
      <c r="E386" s="1">
        <f t="shared" si="288"/>
        <v>0</v>
      </c>
      <c r="F386" s="20"/>
      <c r="G386" s="19"/>
      <c r="H386" s="1">
        <f t="shared" si="289"/>
        <v>0</v>
      </c>
      <c r="I386" s="20"/>
      <c r="J386" s="9"/>
      <c r="K386" s="1">
        <f t="shared" si="290"/>
        <v>0</v>
      </c>
      <c r="L386" s="20"/>
      <c r="M386" s="9"/>
      <c r="N386" s="1">
        <f t="shared" si="291"/>
        <v>0</v>
      </c>
      <c r="O386" s="20"/>
      <c r="P386" s="9"/>
      <c r="Q386" s="1">
        <f t="shared" si="292"/>
        <v>0</v>
      </c>
      <c r="R386" s="20"/>
      <c r="S386" s="9"/>
      <c r="T386" s="1">
        <f t="shared" si="293"/>
        <v>0</v>
      </c>
      <c r="U386" s="20"/>
      <c r="V386" s="9"/>
      <c r="W386" s="1">
        <f t="shared" si="294"/>
        <v>0</v>
      </c>
      <c r="X386" s="20"/>
      <c r="Y386" s="9"/>
      <c r="Z386" s="1">
        <f t="shared" si="295"/>
        <v>0</v>
      </c>
      <c r="AA386" s="20"/>
      <c r="AB386" s="9"/>
      <c r="AC386" s="1">
        <f t="shared" si="296"/>
        <v>0</v>
      </c>
      <c r="AD386" s="20"/>
      <c r="AE386" s="9"/>
      <c r="AF386" s="1">
        <f t="shared" si="297"/>
        <v>0</v>
      </c>
      <c r="AG386" s="20"/>
      <c r="AH386" s="9"/>
      <c r="AI386" s="1">
        <f t="shared" si="298"/>
        <v>0</v>
      </c>
      <c r="AJ386" s="20"/>
      <c r="AK386" s="9"/>
      <c r="AL386" s="1">
        <f t="shared" si="299"/>
        <v>0</v>
      </c>
      <c r="AM386" s="20"/>
      <c r="AN386" s="9"/>
      <c r="AO386" s="1">
        <f t="shared" si="300"/>
        <v>0</v>
      </c>
      <c r="AP386" s="20"/>
      <c r="AQ386" s="9"/>
      <c r="AR386" s="1">
        <f t="shared" si="301"/>
        <v>0</v>
      </c>
      <c r="AT386" s="9"/>
      <c r="AU386" s="1">
        <f t="shared" si="302"/>
        <v>0</v>
      </c>
      <c r="AV386" s="20"/>
      <c r="AW386" s="9"/>
      <c r="AX386" s="1">
        <f t="shared" si="303"/>
        <v>0</v>
      </c>
      <c r="AY386" s="20"/>
      <c r="AZ386" s="10">
        <f t="shared" si="304"/>
        <v>0</v>
      </c>
      <c r="BA386" s="10">
        <f t="shared" si="305"/>
        <v>0</v>
      </c>
    </row>
    <row r="387" spans="1:53" x14ac:dyDescent="0.25">
      <c r="A387" s="1"/>
      <c r="B387" s="1" t="s">
        <v>35</v>
      </c>
      <c r="C387" s="27" t="s">
        <v>37</v>
      </c>
      <c r="D387" s="28"/>
      <c r="E387" s="1">
        <f t="shared" si="288"/>
        <v>0</v>
      </c>
      <c r="F387" s="20"/>
      <c r="G387" s="19"/>
      <c r="H387" s="1">
        <f t="shared" si="289"/>
        <v>0</v>
      </c>
      <c r="I387" s="20"/>
      <c r="J387" s="9"/>
      <c r="K387" s="1">
        <f t="shared" si="290"/>
        <v>0</v>
      </c>
      <c r="L387" s="20"/>
      <c r="M387" s="9"/>
      <c r="N387" s="1">
        <f t="shared" si="291"/>
        <v>0</v>
      </c>
      <c r="O387" s="20"/>
      <c r="P387" s="9"/>
      <c r="Q387" s="1">
        <f t="shared" si="292"/>
        <v>0</v>
      </c>
      <c r="R387" s="20"/>
      <c r="S387" s="9"/>
      <c r="T387" s="1">
        <f t="shared" si="293"/>
        <v>0</v>
      </c>
      <c r="U387" s="20"/>
      <c r="V387" s="9"/>
      <c r="W387" s="1">
        <f t="shared" si="294"/>
        <v>0</v>
      </c>
      <c r="X387" s="20"/>
      <c r="Y387" s="9"/>
      <c r="Z387" s="1">
        <f t="shared" si="295"/>
        <v>0</v>
      </c>
      <c r="AA387" s="20"/>
      <c r="AB387" s="9"/>
      <c r="AC387" s="1">
        <f t="shared" si="296"/>
        <v>0</v>
      </c>
      <c r="AD387" s="20"/>
      <c r="AE387" s="9"/>
      <c r="AF387" s="1">
        <f t="shared" si="297"/>
        <v>0</v>
      </c>
      <c r="AG387" s="20"/>
      <c r="AH387" s="9"/>
      <c r="AI387" s="1">
        <f t="shared" si="298"/>
        <v>0</v>
      </c>
      <c r="AJ387" s="20"/>
      <c r="AK387" s="9"/>
      <c r="AL387" s="1">
        <f t="shared" si="299"/>
        <v>0</v>
      </c>
      <c r="AM387" s="20"/>
      <c r="AN387" s="9"/>
      <c r="AO387" s="1">
        <f t="shared" si="300"/>
        <v>0</v>
      </c>
      <c r="AP387" s="20"/>
      <c r="AQ387" s="9"/>
      <c r="AR387" s="1">
        <f t="shared" si="301"/>
        <v>0</v>
      </c>
      <c r="AT387" s="9"/>
      <c r="AU387" s="1">
        <f t="shared" si="302"/>
        <v>0</v>
      </c>
      <c r="AV387" s="20"/>
      <c r="AW387" s="9"/>
      <c r="AX387" s="1">
        <f t="shared" si="303"/>
        <v>0</v>
      </c>
      <c r="AY387" s="20"/>
      <c r="AZ387" s="10">
        <f t="shared" si="304"/>
        <v>0</v>
      </c>
      <c r="BA387" s="10">
        <f t="shared" si="305"/>
        <v>0</v>
      </c>
    </row>
    <row r="388" spans="1:53" x14ac:dyDescent="0.25">
      <c r="A388" s="1"/>
      <c r="B388" s="1" t="s">
        <v>36</v>
      </c>
      <c r="C388" s="23" t="s">
        <v>36</v>
      </c>
      <c r="D388" s="21"/>
      <c r="E388" s="1">
        <f t="shared" si="288"/>
        <v>0</v>
      </c>
      <c r="F388" s="20"/>
      <c r="G388" s="19"/>
      <c r="H388" s="1">
        <f t="shared" si="289"/>
        <v>0</v>
      </c>
      <c r="I388" s="20"/>
      <c r="J388" s="9"/>
      <c r="K388" s="1">
        <f t="shared" si="290"/>
        <v>0</v>
      </c>
      <c r="L388" s="20"/>
      <c r="M388" s="9"/>
      <c r="N388" s="1">
        <f t="shared" si="291"/>
        <v>0</v>
      </c>
      <c r="O388" s="20"/>
      <c r="P388" s="9"/>
      <c r="Q388" s="1">
        <f t="shared" si="292"/>
        <v>0</v>
      </c>
      <c r="R388" s="20"/>
      <c r="S388" s="9"/>
      <c r="T388" s="1">
        <f t="shared" si="293"/>
        <v>0</v>
      </c>
      <c r="U388" s="20"/>
      <c r="V388" s="9"/>
      <c r="W388" s="1">
        <f t="shared" si="294"/>
        <v>0</v>
      </c>
      <c r="X388" s="20"/>
      <c r="Y388" s="9"/>
      <c r="Z388" s="1">
        <f t="shared" si="295"/>
        <v>0</v>
      </c>
      <c r="AA388" s="20"/>
      <c r="AB388" s="9"/>
      <c r="AC388" s="1">
        <f t="shared" si="296"/>
        <v>0</v>
      </c>
      <c r="AD388" s="20"/>
      <c r="AE388" s="9"/>
      <c r="AF388" s="1">
        <f t="shared" si="297"/>
        <v>0</v>
      </c>
      <c r="AG388" s="20"/>
      <c r="AH388" s="9"/>
      <c r="AI388" s="1">
        <f t="shared" si="298"/>
        <v>0</v>
      </c>
      <c r="AJ388" s="20"/>
      <c r="AK388" s="9"/>
      <c r="AL388" s="1">
        <f t="shared" si="299"/>
        <v>0</v>
      </c>
      <c r="AM388" s="20"/>
      <c r="AN388" s="9"/>
      <c r="AO388" s="1">
        <f t="shared" si="300"/>
        <v>0</v>
      </c>
      <c r="AP388" s="20"/>
      <c r="AQ388" s="9"/>
      <c r="AR388" s="1">
        <f t="shared" si="301"/>
        <v>0</v>
      </c>
      <c r="AT388" s="9"/>
      <c r="AU388" s="1">
        <f t="shared" si="302"/>
        <v>0</v>
      </c>
      <c r="AV388" s="20"/>
      <c r="AW388" s="9"/>
      <c r="AX388" s="1">
        <f t="shared" si="303"/>
        <v>0</v>
      </c>
      <c r="AY388" s="20"/>
      <c r="AZ388" s="10">
        <f t="shared" si="304"/>
        <v>0</v>
      </c>
      <c r="BA388" s="10">
        <f t="shared" si="305"/>
        <v>0</v>
      </c>
    </row>
    <row r="389" spans="1:53" ht="15.75" thickBot="1" x14ac:dyDescent="0.3">
      <c r="A389" s="1"/>
      <c r="B389" s="1"/>
      <c r="C389" s="23"/>
      <c r="D389" s="21"/>
      <c r="E389" s="1">
        <f t="shared" si="288"/>
        <v>0</v>
      </c>
      <c r="F389" s="20"/>
      <c r="G389" s="19"/>
      <c r="H389" s="1">
        <f t="shared" si="289"/>
        <v>0</v>
      </c>
      <c r="I389" s="20"/>
      <c r="J389" s="9"/>
      <c r="K389" s="1">
        <f t="shared" si="290"/>
        <v>0</v>
      </c>
      <c r="L389" s="20"/>
      <c r="M389" s="9"/>
      <c r="N389" s="1">
        <f t="shared" si="291"/>
        <v>0</v>
      </c>
      <c r="O389" s="20"/>
      <c r="P389" s="9"/>
      <c r="Q389" s="1">
        <f t="shared" si="292"/>
        <v>0</v>
      </c>
      <c r="R389" s="20"/>
      <c r="S389" s="9"/>
      <c r="T389" s="1">
        <f t="shared" si="293"/>
        <v>0</v>
      </c>
      <c r="U389" s="20"/>
      <c r="V389" s="9" t="s">
        <v>91</v>
      </c>
      <c r="W389" s="1">
        <f t="shared" si="294"/>
        <v>0</v>
      </c>
      <c r="X389" s="20"/>
      <c r="Y389" s="9"/>
      <c r="Z389" s="1">
        <f t="shared" si="295"/>
        <v>0</v>
      </c>
      <c r="AA389" s="20"/>
      <c r="AB389" s="9"/>
      <c r="AC389" s="1">
        <f t="shared" si="296"/>
        <v>0</v>
      </c>
      <c r="AD389" s="20"/>
      <c r="AE389" s="9"/>
      <c r="AF389" s="1">
        <f t="shared" si="297"/>
        <v>0</v>
      </c>
      <c r="AG389" s="20"/>
      <c r="AH389" s="9"/>
      <c r="AI389" s="1">
        <f t="shared" si="298"/>
        <v>0</v>
      </c>
      <c r="AJ389" s="20"/>
      <c r="AK389" s="9"/>
      <c r="AL389" s="1">
        <f t="shared" si="299"/>
        <v>0</v>
      </c>
      <c r="AM389" s="20"/>
      <c r="AN389" s="9"/>
      <c r="AO389" s="1">
        <f t="shared" si="300"/>
        <v>0</v>
      </c>
      <c r="AP389" s="20"/>
      <c r="AQ389" s="9"/>
      <c r="AR389" s="1">
        <f t="shared" si="301"/>
        <v>0</v>
      </c>
      <c r="AT389" s="9"/>
      <c r="AU389" s="1">
        <f t="shared" si="302"/>
        <v>0</v>
      </c>
      <c r="AV389" s="20"/>
      <c r="AW389" s="9"/>
      <c r="AX389" s="1">
        <f t="shared" si="303"/>
        <v>0</v>
      </c>
      <c r="AY389" s="20"/>
      <c r="AZ389" s="10">
        <f t="shared" si="304"/>
        <v>0</v>
      </c>
      <c r="BA389" s="10">
        <f t="shared" si="305"/>
        <v>0</v>
      </c>
    </row>
    <row r="390" spans="1:53" ht="16.5" thickTop="1" thickBot="1" x14ac:dyDescent="0.3">
      <c r="A390" s="1"/>
      <c r="B390" s="1"/>
      <c r="C390" s="2"/>
      <c r="D390" s="1">
        <f>SUM(D373:D389)</f>
        <v>0</v>
      </c>
      <c r="E390" s="11">
        <f>SUM(E373:E389)</f>
        <v>1</v>
      </c>
      <c r="G390" s="1">
        <f>SUM(G373:G389)</f>
        <v>0</v>
      </c>
      <c r="H390" s="11">
        <f>SUM(H373:H389)</f>
        <v>1</v>
      </c>
      <c r="J390" s="1">
        <f>SUM(J373:J389)</f>
        <v>0</v>
      </c>
      <c r="K390" s="11">
        <f>SUM(K373:K389)</f>
        <v>2</v>
      </c>
      <c r="M390" s="1">
        <f>SUM(M373:M389)</f>
        <v>0</v>
      </c>
      <c r="N390" s="11">
        <f>SUM(N373:N389)</f>
        <v>2</v>
      </c>
      <c r="P390" s="1">
        <f>SUM(P373:P389)</f>
        <v>33</v>
      </c>
      <c r="Q390" s="11">
        <f>SUM(Q373:Q389)</f>
        <v>3</v>
      </c>
      <c r="S390" s="1">
        <f>SUM(S373:S389)</f>
        <v>90</v>
      </c>
      <c r="T390" s="11">
        <f>SUM(T373:T389)</f>
        <v>2</v>
      </c>
      <c r="V390" s="1">
        <f>SUM(V373:V389)</f>
        <v>300</v>
      </c>
      <c r="W390" s="11">
        <f>SUM(W373:W389)</f>
        <v>2</v>
      </c>
      <c r="Y390" s="1">
        <f>SUM(Y373:Y389)</f>
        <v>0</v>
      </c>
      <c r="Z390" s="11">
        <f>SUM(Z373:Z389)</f>
        <v>0</v>
      </c>
      <c r="AB390" s="1">
        <f>SUM(AB373:AB389)</f>
        <v>1735</v>
      </c>
      <c r="AC390" s="11">
        <f>SUM(AC373:AC389)</f>
        <v>3</v>
      </c>
      <c r="AE390" s="1">
        <f>SUM(AE373:AE389)</f>
        <v>0</v>
      </c>
      <c r="AF390" s="11">
        <f>SUM(AF373:AF389)</f>
        <v>0</v>
      </c>
      <c r="AH390" s="1">
        <f>SUM(AH373:AH389)</f>
        <v>0</v>
      </c>
      <c r="AI390" s="11">
        <f>SUM(AI373:AI389)</f>
        <v>0</v>
      </c>
      <c r="AK390" s="1">
        <f>SUM(AK373:AK389)</f>
        <v>0</v>
      </c>
      <c r="AL390" s="11">
        <f>SUM(AL373:AL389)</f>
        <v>0</v>
      </c>
      <c r="AN390" s="1">
        <f>SUM(AN373:AN389)</f>
        <v>0</v>
      </c>
      <c r="AO390" s="11">
        <f>SUM(AO373:AO389)</f>
        <v>0</v>
      </c>
      <c r="AQ390" s="1">
        <f>SUM(AQ373:AQ389)</f>
        <v>0</v>
      </c>
      <c r="AR390" s="11">
        <f>SUM(AR373:AR389)</f>
        <v>0</v>
      </c>
      <c r="AT390" s="1">
        <f>SUM(AT373:AT389)</f>
        <v>0</v>
      </c>
      <c r="AU390" s="11">
        <f>SUM(AU373:AU389)</f>
        <v>0</v>
      </c>
      <c r="AW390" s="1">
        <f>SUM(AW373:AW389)</f>
        <v>0</v>
      </c>
      <c r="AX390" s="11">
        <f>SUM(AX373:AX389)</f>
        <v>0</v>
      </c>
      <c r="AZ390" s="12">
        <f>SUM(AZ373:AZ389)</f>
        <v>2158</v>
      </c>
      <c r="BA390" s="14">
        <f>AVERAGE(BA373:BA389)</f>
        <v>0.94117647058823528</v>
      </c>
    </row>
    <row r="391" spans="1:53" ht="15.75" thickTop="1" x14ac:dyDescent="0.25"/>
    <row r="392" spans="1:53" ht="22.5" x14ac:dyDescent="0.3">
      <c r="A392" s="1"/>
      <c r="B392" s="4" t="s">
        <v>1</v>
      </c>
      <c r="C392" s="2"/>
      <c r="D392" s="3"/>
      <c r="E392" s="3"/>
      <c r="G392" s="1"/>
      <c r="H392" s="1"/>
      <c r="J392" s="1"/>
      <c r="K392" s="1"/>
      <c r="M392" s="1"/>
      <c r="N392" s="1"/>
      <c r="P392" s="1"/>
      <c r="Q392" s="1"/>
      <c r="S392" s="1"/>
      <c r="T392" s="1"/>
      <c r="V392" s="1"/>
      <c r="W392" s="1"/>
      <c r="Y392" s="1"/>
      <c r="Z392" s="1"/>
      <c r="AB392" s="1"/>
      <c r="AC392" s="1"/>
      <c r="AE392" s="1"/>
      <c r="AF392" s="1"/>
      <c r="AH392" s="1"/>
      <c r="AI392" s="1"/>
      <c r="AK392" s="1"/>
      <c r="AL392" s="1"/>
      <c r="AN392" s="1"/>
      <c r="AO392" s="1"/>
      <c r="AQ392" s="1"/>
      <c r="AR392" s="1"/>
      <c r="AT392" s="1"/>
      <c r="AU392" s="1"/>
      <c r="AW392" s="1"/>
      <c r="AX392" s="1"/>
      <c r="AY392" s="1"/>
      <c r="AZ392" s="1"/>
    </row>
    <row r="393" spans="1:53" x14ac:dyDescent="0.25">
      <c r="A393" s="1"/>
      <c r="B393" s="1"/>
      <c r="C393" s="2"/>
      <c r="D393" s="26" t="s">
        <v>38</v>
      </c>
      <c r="E393" s="15"/>
      <c r="G393" s="136" t="s">
        <v>39</v>
      </c>
      <c r="H393" s="136"/>
      <c r="J393" s="136" t="s">
        <v>41</v>
      </c>
      <c r="K393" s="136"/>
      <c r="M393" s="136" t="s">
        <v>40</v>
      </c>
      <c r="N393" s="136"/>
      <c r="P393" s="136" t="s">
        <v>42</v>
      </c>
      <c r="Q393" s="136"/>
      <c r="S393" s="136" t="s">
        <v>43</v>
      </c>
      <c r="T393" s="136"/>
      <c r="V393" s="136" t="s">
        <v>44</v>
      </c>
      <c r="W393" s="136"/>
      <c r="Y393" s="136" t="s">
        <v>45</v>
      </c>
      <c r="Z393" s="136"/>
      <c r="AB393" s="136" t="s">
        <v>46</v>
      </c>
      <c r="AC393" s="136"/>
      <c r="AE393" s="136" t="s">
        <v>47</v>
      </c>
      <c r="AF393" s="136"/>
      <c r="AH393" s="136" t="s">
        <v>48</v>
      </c>
      <c r="AI393" s="136"/>
      <c r="AK393" s="136" t="s">
        <v>46</v>
      </c>
      <c r="AL393" s="136"/>
      <c r="AN393" s="136" t="s">
        <v>47</v>
      </c>
      <c r="AO393" s="136"/>
      <c r="AQ393" s="136" t="s">
        <v>48</v>
      </c>
      <c r="AR393" s="136"/>
      <c r="AT393" s="26" t="s">
        <v>49</v>
      </c>
      <c r="AU393" s="26"/>
      <c r="AW393" s="26" t="s">
        <v>50</v>
      </c>
      <c r="AX393" s="26"/>
      <c r="AY393" s="1"/>
      <c r="AZ393" s="1"/>
    </row>
    <row r="394" spans="1:53" ht="18" thickBot="1" x14ac:dyDescent="0.35">
      <c r="A394" s="1"/>
      <c r="B394" s="5" t="s">
        <v>2</v>
      </c>
      <c r="C394" s="6" t="s">
        <v>3</v>
      </c>
      <c r="D394" s="7" t="s">
        <v>9</v>
      </c>
      <c r="E394" s="7" t="s">
        <v>4</v>
      </c>
      <c r="G394" s="7" t="s">
        <v>9</v>
      </c>
      <c r="H394" s="8" t="s">
        <v>4</v>
      </c>
      <c r="J394" s="7" t="s">
        <v>9</v>
      </c>
      <c r="K394" s="8" t="s">
        <v>4</v>
      </c>
      <c r="M394" s="7" t="s">
        <v>9</v>
      </c>
      <c r="N394" s="8" t="s">
        <v>4</v>
      </c>
      <c r="P394" s="7" t="s">
        <v>9</v>
      </c>
      <c r="Q394" s="8" t="s">
        <v>4</v>
      </c>
      <c r="S394" s="7" t="s">
        <v>9</v>
      </c>
      <c r="T394" s="8" t="s">
        <v>4</v>
      </c>
      <c r="V394" s="7" t="s">
        <v>9</v>
      </c>
      <c r="W394" s="8" t="s">
        <v>4</v>
      </c>
      <c r="Y394" s="7" t="s">
        <v>9</v>
      </c>
      <c r="Z394" s="8" t="s">
        <v>4</v>
      </c>
      <c r="AB394" s="7" t="s">
        <v>9</v>
      </c>
      <c r="AC394" s="8" t="s">
        <v>4</v>
      </c>
      <c r="AE394" s="7" t="s">
        <v>9</v>
      </c>
      <c r="AF394" s="8" t="s">
        <v>4</v>
      </c>
      <c r="AH394" s="7" t="s">
        <v>9</v>
      </c>
      <c r="AI394" s="8" t="s">
        <v>4</v>
      </c>
      <c r="AK394" s="7" t="s">
        <v>9</v>
      </c>
      <c r="AL394" s="8" t="s">
        <v>4</v>
      </c>
      <c r="AN394" s="7" t="s">
        <v>9</v>
      </c>
      <c r="AO394" s="8" t="s">
        <v>4</v>
      </c>
      <c r="AQ394" s="7" t="s">
        <v>9</v>
      </c>
      <c r="AR394" s="8" t="s">
        <v>4</v>
      </c>
      <c r="AT394" s="7" t="s">
        <v>9</v>
      </c>
      <c r="AU394" s="8" t="s">
        <v>4</v>
      </c>
      <c r="AW394" s="7" t="s">
        <v>9</v>
      </c>
      <c r="AX394" s="8" t="s">
        <v>4</v>
      </c>
      <c r="AZ394" s="8" t="s">
        <v>10</v>
      </c>
      <c r="BA394" s="5" t="s">
        <v>11</v>
      </c>
    </row>
    <row r="395" spans="1:53" ht="16.5" thickTop="1" thickBot="1" x14ac:dyDescent="0.3">
      <c r="A395" s="13" t="s">
        <v>68</v>
      </c>
      <c r="B395" s="1"/>
      <c r="C395" s="22"/>
      <c r="D395" s="3"/>
      <c r="E395" s="3"/>
      <c r="F395" s="20"/>
      <c r="G395" s="1"/>
      <c r="H395" s="1"/>
      <c r="I395" s="20"/>
      <c r="J395" s="1"/>
      <c r="K395" s="1"/>
      <c r="L395" s="20"/>
      <c r="M395" s="1"/>
      <c r="N395" s="1"/>
      <c r="O395" s="20"/>
      <c r="P395" s="1"/>
      <c r="Q395" s="1"/>
      <c r="R395" s="20"/>
      <c r="S395" s="1"/>
      <c r="T395" s="1"/>
      <c r="U395" s="20"/>
      <c r="V395" s="1"/>
      <c r="W395" s="1"/>
      <c r="X395" s="20"/>
      <c r="Y395" s="1"/>
      <c r="Z395" s="1"/>
      <c r="AA395" s="20"/>
      <c r="AB395" s="1"/>
      <c r="AC395" s="1"/>
      <c r="AD395" s="20"/>
      <c r="AE395" s="1"/>
      <c r="AF395" s="1"/>
      <c r="AG395" s="20"/>
      <c r="AH395" s="1"/>
      <c r="AI395" s="1"/>
      <c r="AJ395" s="20"/>
      <c r="AK395" s="1"/>
      <c r="AL395" s="1"/>
      <c r="AM395" s="20"/>
      <c r="AN395" s="1"/>
      <c r="AO395" s="1"/>
      <c r="AP395" s="20"/>
      <c r="AQ395" s="1"/>
      <c r="AR395" s="1"/>
      <c r="AT395" s="1"/>
      <c r="AU395" s="1"/>
      <c r="AV395" s="20"/>
      <c r="AW395" s="1"/>
      <c r="AX395" s="1"/>
      <c r="AY395" s="20"/>
      <c r="AZ395" s="1"/>
      <c r="BA395" s="1"/>
    </row>
    <row r="396" spans="1:53" x14ac:dyDescent="0.25">
      <c r="A396" s="1"/>
      <c r="B396" s="1" t="s">
        <v>26</v>
      </c>
      <c r="C396" s="23" t="s">
        <v>27</v>
      </c>
      <c r="D396" s="21"/>
      <c r="E396" s="1">
        <f t="shared" ref="E396:E412" si="307">COUNT(D396)</f>
        <v>0</v>
      </c>
      <c r="F396" s="20"/>
      <c r="G396" s="19"/>
      <c r="H396" s="1">
        <f t="shared" ref="H396:H412" si="308">COUNT(G396)</f>
        <v>0</v>
      </c>
      <c r="I396" s="20"/>
      <c r="J396" s="9"/>
      <c r="K396" s="1">
        <f t="shared" ref="K396:K412" si="309">COUNT(J396)</f>
        <v>0</v>
      </c>
      <c r="L396" s="20"/>
      <c r="M396" s="9"/>
      <c r="N396" s="1">
        <f t="shared" ref="N396:N412" si="310">COUNT(M396)</f>
        <v>0</v>
      </c>
      <c r="O396" s="20"/>
      <c r="P396" s="9"/>
      <c r="Q396" s="1">
        <f t="shared" ref="Q396:Q412" si="311">COUNT(P396)</f>
        <v>0</v>
      </c>
      <c r="R396" s="20"/>
      <c r="S396" s="9"/>
      <c r="T396" s="1">
        <f t="shared" ref="T396:T412" si="312">COUNT(S396)</f>
        <v>0</v>
      </c>
      <c r="U396" s="20"/>
      <c r="V396" s="9"/>
      <c r="W396" s="1">
        <f t="shared" ref="W396:W412" si="313">COUNT(V396)</f>
        <v>0</v>
      </c>
      <c r="X396" s="20"/>
      <c r="Y396" s="9"/>
      <c r="Z396" s="1">
        <f t="shared" ref="Z396:Z412" si="314">COUNT(Y396)</f>
        <v>0</v>
      </c>
      <c r="AA396" s="20"/>
      <c r="AB396" s="9">
        <v>15</v>
      </c>
      <c r="AC396" s="1">
        <f t="shared" ref="AC396:AC412" si="315">COUNT(AB396)</f>
        <v>1</v>
      </c>
      <c r="AD396" s="20"/>
      <c r="AE396" s="9"/>
      <c r="AF396" s="1">
        <f t="shared" ref="AF396:AF412" si="316">COUNT(AE396)</f>
        <v>0</v>
      </c>
      <c r="AG396" s="20"/>
      <c r="AH396" s="9"/>
      <c r="AI396" s="1">
        <f t="shared" ref="AI396:AI412" si="317">COUNT(AH396)</f>
        <v>0</v>
      </c>
      <c r="AJ396" s="20"/>
      <c r="AK396" s="9"/>
      <c r="AL396" s="1">
        <f t="shared" ref="AL396:AL412" si="318">COUNT(AK396)</f>
        <v>0</v>
      </c>
      <c r="AM396" s="20"/>
      <c r="AN396" s="9"/>
      <c r="AO396" s="1">
        <f t="shared" ref="AO396:AO412" si="319">COUNT(AN396)</f>
        <v>0</v>
      </c>
      <c r="AP396" s="20"/>
      <c r="AQ396" s="9"/>
      <c r="AR396" s="1">
        <f t="shared" ref="AR396:AR412" si="320">COUNT(AQ396)</f>
        <v>0</v>
      </c>
      <c r="AT396" s="9"/>
      <c r="AU396" s="1">
        <f t="shared" ref="AU396:AU412" si="321">COUNT(AT396)</f>
        <v>0</v>
      </c>
      <c r="AV396" s="20"/>
      <c r="AW396" s="9"/>
      <c r="AX396" s="1">
        <f t="shared" ref="AX396:AX412" si="322">COUNT(AW396)</f>
        <v>0</v>
      </c>
      <c r="AY396" s="20"/>
      <c r="AZ396" s="10">
        <f t="shared" ref="AZ396:AZ412" si="323">SUM(AW396,AT396,AH396,AE396,AB396,Y396,V396,S396,P396,M396,J396,G396,D396)</f>
        <v>15</v>
      </c>
      <c r="BA396" s="10">
        <f t="shared" ref="BA396:BA412" si="324">SUM(AX396,AU396,AI396,AF396,AC396,Z396,W396,T396,Q396,N396,K396,H396,E396)</f>
        <v>1</v>
      </c>
    </row>
    <row r="397" spans="1:53" x14ac:dyDescent="0.25">
      <c r="A397" s="1"/>
      <c r="B397" s="18" t="s">
        <v>15</v>
      </c>
      <c r="C397" s="24" t="s">
        <v>22</v>
      </c>
      <c r="D397" s="21"/>
      <c r="E397" s="1">
        <f t="shared" si="307"/>
        <v>0</v>
      </c>
      <c r="F397" s="20"/>
      <c r="G397" s="19"/>
      <c r="H397" s="1">
        <f t="shared" si="308"/>
        <v>0</v>
      </c>
      <c r="I397" s="20"/>
      <c r="J397" s="9"/>
      <c r="K397" s="1">
        <f t="shared" si="309"/>
        <v>0</v>
      </c>
      <c r="L397" s="20"/>
      <c r="M397" s="9"/>
      <c r="N397" s="1">
        <f t="shared" si="310"/>
        <v>0</v>
      </c>
      <c r="O397" s="20"/>
      <c r="P397" s="9"/>
      <c r="Q397" s="1">
        <f t="shared" si="311"/>
        <v>0</v>
      </c>
      <c r="R397" s="20"/>
      <c r="S397" s="9"/>
      <c r="T397" s="1">
        <f t="shared" si="312"/>
        <v>0</v>
      </c>
      <c r="U397" s="20"/>
      <c r="V397" s="9"/>
      <c r="W397" s="1">
        <f t="shared" si="313"/>
        <v>0</v>
      </c>
      <c r="X397" s="20"/>
      <c r="Y397" s="9"/>
      <c r="Z397" s="1">
        <f t="shared" si="314"/>
        <v>0</v>
      </c>
      <c r="AA397" s="20"/>
      <c r="AB397" s="9"/>
      <c r="AC397" s="1">
        <f t="shared" si="315"/>
        <v>0</v>
      </c>
      <c r="AD397" s="20"/>
      <c r="AE397" s="9"/>
      <c r="AF397" s="1">
        <f t="shared" si="316"/>
        <v>0</v>
      </c>
      <c r="AG397" s="20"/>
      <c r="AH397" s="9"/>
      <c r="AI397" s="1">
        <f t="shared" si="317"/>
        <v>0</v>
      </c>
      <c r="AJ397" s="20"/>
      <c r="AK397" s="9"/>
      <c r="AL397" s="1">
        <f t="shared" si="318"/>
        <v>0</v>
      </c>
      <c r="AM397" s="20"/>
      <c r="AN397" s="9"/>
      <c r="AO397" s="1">
        <f t="shared" si="319"/>
        <v>0</v>
      </c>
      <c r="AP397" s="20"/>
      <c r="AQ397" s="9"/>
      <c r="AR397" s="1">
        <f t="shared" si="320"/>
        <v>0</v>
      </c>
      <c r="AT397" s="9"/>
      <c r="AU397" s="1">
        <f t="shared" si="321"/>
        <v>0</v>
      </c>
      <c r="AV397" s="20"/>
      <c r="AW397" s="9"/>
      <c r="AX397" s="1">
        <f t="shared" si="322"/>
        <v>0</v>
      </c>
      <c r="AY397" s="20"/>
      <c r="AZ397" s="10">
        <f t="shared" si="323"/>
        <v>0</v>
      </c>
      <c r="BA397" s="10">
        <f t="shared" si="324"/>
        <v>0</v>
      </c>
    </row>
    <row r="398" spans="1:53" x14ac:dyDescent="0.25">
      <c r="A398" s="1"/>
      <c r="B398" s="3" t="s">
        <v>17</v>
      </c>
      <c r="C398" s="23" t="s">
        <v>18</v>
      </c>
      <c r="D398" s="21"/>
      <c r="E398" s="1">
        <f t="shared" si="307"/>
        <v>0</v>
      </c>
      <c r="F398" s="20"/>
      <c r="G398" s="19"/>
      <c r="H398" s="1">
        <f t="shared" si="308"/>
        <v>0</v>
      </c>
      <c r="I398" s="20"/>
      <c r="J398" s="9"/>
      <c r="K398" s="1">
        <f t="shared" si="309"/>
        <v>0</v>
      </c>
      <c r="L398" s="20"/>
      <c r="M398" s="9"/>
      <c r="N398" s="1">
        <f t="shared" si="310"/>
        <v>0</v>
      </c>
      <c r="O398" s="20"/>
      <c r="P398" s="9"/>
      <c r="Q398" s="1">
        <f t="shared" si="311"/>
        <v>0</v>
      </c>
      <c r="R398" s="20"/>
      <c r="S398" s="9"/>
      <c r="T398" s="1">
        <f t="shared" si="312"/>
        <v>0</v>
      </c>
      <c r="U398" s="20"/>
      <c r="V398" s="9"/>
      <c r="W398" s="1">
        <f t="shared" si="313"/>
        <v>0</v>
      </c>
      <c r="X398" s="20"/>
      <c r="Y398" s="9"/>
      <c r="Z398" s="1">
        <f t="shared" si="314"/>
        <v>0</v>
      </c>
      <c r="AA398" s="20"/>
      <c r="AB398" s="9"/>
      <c r="AC398" s="1">
        <f t="shared" si="315"/>
        <v>0</v>
      </c>
      <c r="AD398" s="20"/>
      <c r="AE398" s="9"/>
      <c r="AF398" s="1">
        <f t="shared" si="316"/>
        <v>0</v>
      </c>
      <c r="AG398" s="20"/>
      <c r="AH398" s="9"/>
      <c r="AI398" s="1">
        <f t="shared" si="317"/>
        <v>0</v>
      </c>
      <c r="AJ398" s="20"/>
      <c r="AK398" s="9"/>
      <c r="AL398" s="1">
        <f t="shared" si="318"/>
        <v>0</v>
      </c>
      <c r="AM398" s="20"/>
      <c r="AN398" s="9"/>
      <c r="AO398" s="1">
        <f t="shared" si="319"/>
        <v>0</v>
      </c>
      <c r="AP398" s="20"/>
      <c r="AQ398" s="9"/>
      <c r="AR398" s="1">
        <f t="shared" si="320"/>
        <v>0</v>
      </c>
      <c r="AT398" s="9"/>
      <c r="AU398" s="1">
        <f t="shared" si="321"/>
        <v>0</v>
      </c>
      <c r="AV398" s="20"/>
      <c r="AW398" s="9"/>
      <c r="AX398" s="1">
        <f t="shared" si="322"/>
        <v>0</v>
      </c>
      <c r="AY398" s="20"/>
      <c r="AZ398" s="10">
        <f t="shared" si="323"/>
        <v>0</v>
      </c>
      <c r="BA398" s="10">
        <f t="shared" si="324"/>
        <v>0</v>
      </c>
    </row>
    <row r="399" spans="1:53" x14ac:dyDescent="0.25">
      <c r="A399" s="1"/>
      <c r="B399" s="1" t="s">
        <v>17</v>
      </c>
      <c r="C399" s="24" t="s">
        <v>19</v>
      </c>
      <c r="D399" s="21"/>
      <c r="E399" s="1">
        <f t="shared" si="307"/>
        <v>0</v>
      </c>
      <c r="F399" s="20"/>
      <c r="G399" s="19"/>
      <c r="H399" s="1">
        <f t="shared" si="308"/>
        <v>0</v>
      </c>
      <c r="I399" s="20"/>
      <c r="J399" s="9"/>
      <c r="K399" s="1">
        <f t="shared" si="309"/>
        <v>0</v>
      </c>
      <c r="L399" s="20"/>
      <c r="M399" s="9"/>
      <c r="N399" s="1">
        <f t="shared" si="310"/>
        <v>0</v>
      </c>
      <c r="O399" s="20"/>
      <c r="P399" s="9"/>
      <c r="Q399" s="1">
        <f t="shared" si="311"/>
        <v>0</v>
      </c>
      <c r="R399" s="20"/>
      <c r="S399" s="9"/>
      <c r="T399" s="1">
        <f t="shared" si="312"/>
        <v>0</v>
      </c>
      <c r="U399" s="20"/>
      <c r="V399" s="9"/>
      <c r="W399" s="1">
        <f t="shared" si="313"/>
        <v>0</v>
      </c>
      <c r="X399" s="20"/>
      <c r="Y399" s="9"/>
      <c r="Z399" s="1">
        <f t="shared" si="314"/>
        <v>0</v>
      </c>
      <c r="AA399" s="20"/>
      <c r="AB399" s="9"/>
      <c r="AC399" s="1">
        <f t="shared" si="315"/>
        <v>0</v>
      </c>
      <c r="AD399" s="20"/>
      <c r="AE399" s="9"/>
      <c r="AF399" s="1">
        <f t="shared" si="316"/>
        <v>0</v>
      </c>
      <c r="AG399" s="20"/>
      <c r="AH399" s="9"/>
      <c r="AI399" s="1">
        <f t="shared" si="317"/>
        <v>0</v>
      </c>
      <c r="AJ399" s="20"/>
      <c r="AK399" s="9"/>
      <c r="AL399" s="1">
        <f t="shared" si="318"/>
        <v>0</v>
      </c>
      <c r="AM399" s="20"/>
      <c r="AN399" s="9"/>
      <c r="AO399" s="1">
        <f t="shared" si="319"/>
        <v>0</v>
      </c>
      <c r="AP399" s="20"/>
      <c r="AQ399" s="9"/>
      <c r="AR399" s="1">
        <f t="shared" si="320"/>
        <v>0</v>
      </c>
      <c r="AT399" s="9"/>
      <c r="AU399" s="1">
        <f t="shared" si="321"/>
        <v>0</v>
      </c>
      <c r="AV399" s="20"/>
      <c r="AW399" s="9"/>
      <c r="AX399" s="1">
        <f t="shared" si="322"/>
        <v>0</v>
      </c>
      <c r="AY399" s="20"/>
      <c r="AZ399" s="10">
        <f t="shared" si="323"/>
        <v>0</v>
      </c>
      <c r="BA399" s="10">
        <f t="shared" si="324"/>
        <v>0</v>
      </c>
    </row>
    <row r="400" spans="1:53" x14ac:dyDescent="0.25">
      <c r="A400" s="1"/>
      <c r="B400" s="3" t="s">
        <v>14</v>
      </c>
      <c r="C400" s="24" t="s">
        <v>21</v>
      </c>
      <c r="D400" s="21"/>
      <c r="E400" s="1">
        <f t="shared" si="307"/>
        <v>0</v>
      </c>
      <c r="F400" s="20"/>
      <c r="G400" s="19"/>
      <c r="H400" s="1">
        <f t="shared" si="308"/>
        <v>0</v>
      </c>
      <c r="I400" s="20"/>
      <c r="J400" s="9"/>
      <c r="K400" s="1">
        <f t="shared" si="309"/>
        <v>0</v>
      </c>
      <c r="L400" s="20"/>
      <c r="M400" s="9"/>
      <c r="N400" s="1">
        <f t="shared" si="310"/>
        <v>0</v>
      </c>
      <c r="O400" s="20"/>
      <c r="P400" s="9"/>
      <c r="Q400" s="1">
        <f t="shared" si="311"/>
        <v>0</v>
      </c>
      <c r="R400" s="20"/>
      <c r="S400" s="9"/>
      <c r="T400" s="1">
        <f t="shared" si="312"/>
        <v>0</v>
      </c>
      <c r="U400" s="20"/>
      <c r="V400" s="9"/>
      <c r="W400" s="1">
        <f t="shared" si="313"/>
        <v>0</v>
      </c>
      <c r="X400" s="20"/>
      <c r="Y400" s="9"/>
      <c r="Z400" s="1">
        <f t="shared" si="314"/>
        <v>0</v>
      </c>
      <c r="AA400" s="20"/>
      <c r="AB400" s="9"/>
      <c r="AC400" s="1">
        <f t="shared" si="315"/>
        <v>0</v>
      </c>
      <c r="AD400" s="20"/>
      <c r="AE400" s="9"/>
      <c r="AF400" s="1">
        <f t="shared" si="316"/>
        <v>0</v>
      </c>
      <c r="AG400" s="20"/>
      <c r="AH400" s="9"/>
      <c r="AI400" s="1">
        <f t="shared" si="317"/>
        <v>0</v>
      </c>
      <c r="AJ400" s="20"/>
      <c r="AK400" s="9"/>
      <c r="AL400" s="1">
        <f t="shared" si="318"/>
        <v>0</v>
      </c>
      <c r="AM400" s="20"/>
      <c r="AN400" s="9"/>
      <c r="AO400" s="1">
        <f t="shared" si="319"/>
        <v>0</v>
      </c>
      <c r="AP400" s="20"/>
      <c r="AQ400" s="9"/>
      <c r="AR400" s="1">
        <f t="shared" si="320"/>
        <v>0</v>
      </c>
      <c r="AT400" s="9"/>
      <c r="AU400" s="1">
        <f t="shared" si="321"/>
        <v>0</v>
      </c>
      <c r="AV400" s="20"/>
      <c r="AW400" s="9"/>
      <c r="AX400" s="1">
        <f t="shared" si="322"/>
        <v>0</v>
      </c>
      <c r="AY400" s="20"/>
      <c r="AZ400" s="10">
        <f t="shared" si="323"/>
        <v>0</v>
      </c>
      <c r="BA400" s="10">
        <f t="shared" si="324"/>
        <v>0</v>
      </c>
    </row>
    <row r="401" spans="1:53" x14ac:dyDescent="0.25">
      <c r="A401" s="1"/>
      <c r="B401" s="3" t="s">
        <v>6</v>
      </c>
      <c r="C401" s="23" t="s">
        <v>29</v>
      </c>
      <c r="D401" s="21"/>
      <c r="E401" s="1">
        <f t="shared" si="307"/>
        <v>0</v>
      </c>
      <c r="F401" s="20"/>
      <c r="G401" s="19">
        <v>0</v>
      </c>
      <c r="H401" s="1">
        <f t="shared" ref="H401:H407" si="325">COUNT(G401)</f>
        <v>1</v>
      </c>
      <c r="I401" s="20"/>
      <c r="J401" s="9"/>
      <c r="K401" s="1">
        <f t="shared" si="309"/>
        <v>0</v>
      </c>
      <c r="L401" s="20"/>
      <c r="M401" s="9"/>
      <c r="N401" s="1">
        <f t="shared" si="310"/>
        <v>0</v>
      </c>
      <c r="O401" s="20"/>
      <c r="P401" s="9">
        <v>3</v>
      </c>
      <c r="Q401" s="1">
        <f t="shared" si="311"/>
        <v>1</v>
      </c>
      <c r="R401" s="20"/>
      <c r="S401" s="9"/>
      <c r="T401" s="1">
        <f t="shared" si="312"/>
        <v>0</v>
      </c>
      <c r="U401" s="20"/>
      <c r="V401" s="9">
        <v>62</v>
      </c>
      <c r="W401" s="1">
        <f t="shared" si="313"/>
        <v>1</v>
      </c>
      <c r="X401" s="20"/>
      <c r="Y401" s="9"/>
      <c r="Z401" s="1">
        <f t="shared" si="314"/>
        <v>0</v>
      </c>
      <c r="AA401" s="20"/>
      <c r="AB401" s="9">
        <v>610</v>
      </c>
      <c r="AC401" s="1">
        <f t="shared" si="315"/>
        <v>1</v>
      </c>
      <c r="AD401" s="20"/>
      <c r="AE401" s="9"/>
      <c r="AF401" s="1">
        <f t="shared" si="316"/>
        <v>0</v>
      </c>
      <c r="AG401" s="20"/>
      <c r="AH401" s="9"/>
      <c r="AI401" s="1">
        <f t="shared" si="317"/>
        <v>0</v>
      </c>
      <c r="AJ401" s="20"/>
      <c r="AK401" s="9"/>
      <c r="AL401" s="1">
        <f t="shared" si="318"/>
        <v>0</v>
      </c>
      <c r="AM401" s="20"/>
      <c r="AN401" s="9"/>
      <c r="AO401" s="1">
        <f t="shared" si="319"/>
        <v>0</v>
      </c>
      <c r="AP401" s="20"/>
      <c r="AQ401" s="9"/>
      <c r="AR401" s="1">
        <f t="shared" si="320"/>
        <v>0</v>
      </c>
      <c r="AT401" s="9"/>
      <c r="AU401" s="1">
        <f t="shared" si="321"/>
        <v>0</v>
      </c>
      <c r="AV401" s="20"/>
      <c r="AW401" s="9"/>
      <c r="AX401" s="1">
        <f t="shared" si="322"/>
        <v>0</v>
      </c>
      <c r="AY401" s="20"/>
      <c r="AZ401" s="10">
        <f t="shared" si="323"/>
        <v>675</v>
      </c>
      <c r="BA401" s="10">
        <f t="shared" si="324"/>
        <v>4</v>
      </c>
    </row>
    <row r="402" spans="1:53" x14ac:dyDescent="0.25">
      <c r="A402" s="1"/>
      <c r="B402" s="18" t="s">
        <v>16</v>
      </c>
      <c r="C402" s="24" t="s">
        <v>20</v>
      </c>
      <c r="D402" s="21"/>
      <c r="E402" s="1">
        <f t="shared" si="307"/>
        <v>0</v>
      </c>
      <c r="F402" s="20"/>
      <c r="G402" s="19"/>
      <c r="H402" s="1">
        <f t="shared" si="325"/>
        <v>0</v>
      </c>
      <c r="I402" s="20"/>
      <c r="J402" s="9">
        <v>0</v>
      </c>
      <c r="K402" s="1">
        <f t="shared" si="309"/>
        <v>1</v>
      </c>
      <c r="L402" s="20"/>
      <c r="M402" s="9"/>
      <c r="N402" s="1">
        <f t="shared" si="310"/>
        <v>0</v>
      </c>
      <c r="O402" s="20"/>
      <c r="P402" s="9">
        <v>12</v>
      </c>
      <c r="Q402" s="1">
        <f t="shared" si="311"/>
        <v>1</v>
      </c>
      <c r="R402" s="20"/>
      <c r="S402" s="9">
        <v>40</v>
      </c>
      <c r="T402" s="1">
        <f t="shared" si="312"/>
        <v>1</v>
      </c>
      <c r="U402" s="20"/>
      <c r="V402" s="9">
        <v>100</v>
      </c>
      <c r="W402" s="1">
        <f t="shared" si="313"/>
        <v>1</v>
      </c>
      <c r="X402" s="20"/>
      <c r="Y402" s="9"/>
      <c r="Z402" s="1">
        <f t="shared" si="314"/>
        <v>0</v>
      </c>
      <c r="AA402" s="20"/>
      <c r="AB402" s="9">
        <v>350</v>
      </c>
      <c r="AC402" s="1">
        <f t="shared" si="315"/>
        <v>1</v>
      </c>
      <c r="AD402" s="20"/>
      <c r="AE402" s="9"/>
      <c r="AF402" s="1">
        <f t="shared" si="316"/>
        <v>0</v>
      </c>
      <c r="AG402" s="20"/>
      <c r="AH402" s="9"/>
      <c r="AI402" s="1">
        <f t="shared" si="317"/>
        <v>0</v>
      </c>
      <c r="AJ402" s="20"/>
      <c r="AK402" s="9"/>
      <c r="AL402" s="1">
        <f t="shared" si="318"/>
        <v>0</v>
      </c>
      <c r="AM402" s="20"/>
      <c r="AN402" s="9"/>
      <c r="AO402" s="1">
        <f t="shared" si="319"/>
        <v>0</v>
      </c>
      <c r="AP402" s="20"/>
      <c r="AQ402" s="9"/>
      <c r="AR402" s="1">
        <f t="shared" si="320"/>
        <v>0</v>
      </c>
      <c r="AT402" s="9"/>
      <c r="AU402" s="1">
        <f t="shared" si="321"/>
        <v>0</v>
      </c>
      <c r="AV402" s="20"/>
      <c r="AW402" s="9"/>
      <c r="AX402" s="1">
        <f t="shared" si="322"/>
        <v>0</v>
      </c>
      <c r="AY402" s="20"/>
      <c r="AZ402" s="10">
        <f t="shared" si="323"/>
        <v>502</v>
      </c>
      <c r="BA402" s="10">
        <f t="shared" si="324"/>
        <v>5</v>
      </c>
    </row>
    <row r="403" spans="1:53" x14ac:dyDescent="0.25">
      <c r="A403" s="16"/>
      <c r="B403" s="3" t="s">
        <v>33</v>
      </c>
      <c r="C403" s="25" t="s">
        <v>34</v>
      </c>
      <c r="D403" s="21"/>
      <c r="E403" s="1">
        <f t="shared" si="307"/>
        <v>0</v>
      </c>
      <c r="F403" s="20"/>
      <c r="G403" s="19">
        <v>0</v>
      </c>
      <c r="H403" s="1">
        <f t="shared" si="325"/>
        <v>1</v>
      </c>
      <c r="I403" s="20"/>
      <c r="J403" s="9"/>
      <c r="K403" s="1">
        <f t="shared" si="309"/>
        <v>0</v>
      </c>
      <c r="L403" s="20"/>
      <c r="M403" s="9"/>
      <c r="N403" s="1">
        <f t="shared" si="310"/>
        <v>0</v>
      </c>
      <c r="O403" s="20"/>
      <c r="P403" s="9"/>
      <c r="Q403" s="1">
        <f t="shared" si="311"/>
        <v>0</v>
      </c>
      <c r="R403" s="20"/>
      <c r="S403" s="9"/>
      <c r="T403" s="1">
        <f t="shared" si="312"/>
        <v>0</v>
      </c>
      <c r="U403" s="20"/>
      <c r="V403" s="9"/>
      <c r="W403" s="1">
        <f t="shared" si="313"/>
        <v>0</v>
      </c>
      <c r="X403" s="20"/>
      <c r="Y403" s="9"/>
      <c r="Z403" s="1">
        <f t="shared" si="314"/>
        <v>0</v>
      </c>
      <c r="AA403" s="20"/>
      <c r="AB403" s="9"/>
      <c r="AC403" s="1">
        <f t="shared" si="315"/>
        <v>0</v>
      </c>
      <c r="AD403" s="20"/>
      <c r="AE403" s="9"/>
      <c r="AF403" s="1">
        <f t="shared" si="316"/>
        <v>0</v>
      </c>
      <c r="AG403" s="20"/>
      <c r="AH403" s="9"/>
      <c r="AI403" s="1">
        <f t="shared" si="317"/>
        <v>0</v>
      </c>
      <c r="AJ403" s="20"/>
      <c r="AK403" s="9"/>
      <c r="AL403" s="1">
        <f t="shared" si="318"/>
        <v>0</v>
      </c>
      <c r="AM403" s="20"/>
      <c r="AN403" s="9"/>
      <c r="AO403" s="1">
        <f t="shared" si="319"/>
        <v>0</v>
      </c>
      <c r="AP403" s="20"/>
      <c r="AQ403" s="9"/>
      <c r="AR403" s="1">
        <f t="shared" si="320"/>
        <v>0</v>
      </c>
      <c r="AT403" s="9"/>
      <c r="AU403" s="1">
        <f t="shared" si="321"/>
        <v>0</v>
      </c>
      <c r="AV403" s="20"/>
      <c r="AW403" s="9"/>
      <c r="AX403" s="1">
        <f t="shared" si="322"/>
        <v>0</v>
      </c>
      <c r="AY403" s="20"/>
      <c r="AZ403" s="10">
        <f t="shared" si="323"/>
        <v>0</v>
      </c>
      <c r="BA403" s="10">
        <f t="shared" si="324"/>
        <v>1</v>
      </c>
    </row>
    <row r="404" spans="1:53" x14ac:dyDescent="0.25">
      <c r="A404" s="1"/>
      <c r="B404" s="3" t="s">
        <v>31</v>
      </c>
      <c r="C404" s="25" t="s">
        <v>32</v>
      </c>
      <c r="D404" s="21"/>
      <c r="E404" s="1">
        <f t="shared" si="307"/>
        <v>0</v>
      </c>
      <c r="F404" s="20"/>
      <c r="G404" s="19"/>
      <c r="H404" s="1">
        <f t="shared" si="325"/>
        <v>0</v>
      </c>
      <c r="I404" s="20"/>
      <c r="J404" s="9"/>
      <c r="K404" s="1">
        <f t="shared" si="309"/>
        <v>0</v>
      </c>
      <c r="L404" s="20"/>
      <c r="M404" s="9"/>
      <c r="N404" s="1">
        <f t="shared" si="310"/>
        <v>0</v>
      </c>
      <c r="O404" s="20"/>
      <c r="P404" s="9"/>
      <c r="Q404" s="1">
        <f t="shared" si="311"/>
        <v>0</v>
      </c>
      <c r="R404" s="20"/>
      <c r="S404" s="9"/>
      <c r="T404" s="1">
        <f t="shared" si="312"/>
        <v>0</v>
      </c>
      <c r="U404" s="20"/>
      <c r="V404" s="9"/>
      <c r="W404" s="1">
        <f t="shared" si="313"/>
        <v>0</v>
      </c>
      <c r="X404" s="20"/>
      <c r="Y404" s="9"/>
      <c r="Z404" s="1">
        <f t="shared" si="314"/>
        <v>0</v>
      </c>
      <c r="AA404" s="20"/>
      <c r="AB404" s="9"/>
      <c r="AC404" s="1">
        <f t="shared" si="315"/>
        <v>0</v>
      </c>
      <c r="AD404" s="20"/>
      <c r="AE404" s="9"/>
      <c r="AF404" s="1">
        <f t="shared" si="316"/>
        <v>0</v>
      </c>
      <c r="AG404" s="20"/>
      <c r="AH404" s="9"/>
      <c r="AI404" s="1">
        <f t="shared" si="317"/>
        <v>0</v>
      </c>
      <c r="AJ404" s="20"/>
      <c r="AK404" s="9"/>
      <c r="AL404" s="1">
        <f t="shared" si="318"/>
        <v>0</v>
      </c>
      <c r="AM404" s="20"/>
      <c r="AN404" s="9"/>
      <c r="AO404" s="1">
        <f t="shared" si="319"/>
        <v>0</v>
      </c>
      <c r="AP404" s="20"/>
      <c r="AQ404" s="9"/>
      <c r="AR404" s="1">
        <f t="shared" si="320"/>
        <v>0</v>
      </c>
      <c r="AT404" s="9"/>
      <c r="AU404" s="1">
        <f t="shared" si="321"/>
        <v>0</v>
      </c>
      <c r="AV404" s="20"/>
      <c r="AW404" s="9"/>
      <c r="AX404" s="1">
        <f t="shared" si="322"/>
        <v>0</v>
      </c>
      <c r="AY404" s="20"/>
      <c r="AZ404" s="10">
        <f t="shared" si="323"/>
        <v>0</v>
      </c>
      <c r="BA404" s="10">
        <f t="shared" si="324"/>
        <v>0</v>
      </c>
    </row>
    <row r="405" spans="1:53" x14ac:dyDescent="0.25">
      <c r="A405" s="1"/>
      <c r="B405" s="3" t="s">
        <v>7</v>
      </c>
      <c r="C405" s="23" t="s">
        <v>28</v>
      </c>
      <c r="D405" s="21"/>
      <c r="E405" s="1">
        <f t="shared" si="307"/>
        <v>0</v>
      </c>
      <c r="F405" s="20"/>
      <c r="G405" s="19">
        <v>0</v>
      </c>
      <c r="H405" s="1">
        <f t="shared" si="325"/>
        <v>1</v>
      </c>
      <c r="I405" s="20"/>
      <c r="J405" s="9"/>
      <c r="K405" s="1">
        <f t="shared" si="309"/>
        <v>0</v>
      </c>
      <c r="L405" s="20"/>
      <c r="M405" s="9"/>
      <c r="N405" s="1">
        <f t="shared" si="310"/>
        <v>0</v>
      </c>
      <c r="O405" s="20"/>
      <c r="P405" s="9"/>
      <c r="Q405" s="1">
        <f t="shared" si="311"/>
        <v>0</v>
      </c>
      <c r="R405" s="20"/>
      <c r="S405" s="9"/>
      <c r="T405" s="1">
        <f t="shared" si="312"/>
        <v>0</v>
      </c>
      <c r="U405" s="20"/>
      <c r="V405" s="9">
        <v>1</v>
      </c>
      <c r="W405" s="1">
        <f t="shared" si="313"/>
        <v>1</v>
      </c>
      <c r="X405" s="20"/>
      <c r="Y405" s="9"/>
      <c r="Z405" s="1">
        <f t="shared" si="314"/>
        <v>0</v>
      </c>
      <c r="AA405" s="20"/>
      <c r="AB405" s="9"/>
      <c r="AC405" s="1">
        <f t="shared" si="315"/>
        <v>0</v>
      </c>
      <c r="AD405" s="20"/>
      <c r="AE405" s="9"/>
      <c r="AF405" s="1">
        <f t="shared" si="316"/>
        <v>0</v>
      </c>
      <c r="AG405" s="20"/>
      <c r="AH405" s="9"/>
      <c r="AI405" s="1">
        <f t="shared" si="317"/>
        <v>0</v>
      </c>
      <c r="AJ405" s="20"/>
      <c r="AK405" s="9"/>
      <c r="AL405" s="1">
        <f t="shared" si="318"/>
        <v>0</v>
      </c>
      <c r="AM405" s="20"/>
      <c r="AN405" s="9"/>
      <c r="AO405" s="1">
        <f t="shared" si="319"/>
        <v>0</v>
      </c>
      <c r="AP405" s="20"/>
      <c r="AQ405" s="9"/>
      <c r="AR405" s="1">
        <f t="shared" si="320"/>
        <v>0</v>
      </c>
      <c r="AT405" s="9"/>
      <c r="AU405" s="1">
        <f t="shared" si="321"/>
        <v>0</v>
      </c>
      <c r="AV405" s="20"/>
      <c r="AW405" s="9"/>
      <c r="AX405" s="1">
        <f t="shared" si="322"/>
        <v>0</v>
      </c>
      <c r="AY405" s="20"/>
      <c r="AZ405" s="10">
        <f t="shared" si="323"/>
        <v>1</v>
      </c>
      <c r="BA405" s="10">
        <f t="shared" si="324"/>
        <v>2</v>
      </c>
    </row>
    <row r="406" spans="1:53" x14ac:dyDescent="0.25">
      <c r="A406" s="1"/>
      <c r="B406" s="3" t="s">
        <v>8</v>
      </c>
      <c r="C406" s="24" t="s">
        <v>12</v>
      </c>
      <c r="D406" s="21"/>
      <c r="E406" s="1">
        <f t="shared" si="307"/>
        <v>0</v>
      </c>
      <c r="F406" s="20"/>
      <c r="G406" s="19"/>
      <c r="H406" s="1">
        <f t="shared" si="325"/>
        <v>0</v>
      </c>
      <c r="I406" s="20"/>
      <c r="J406" s="9"/>
      <c r="K406" s="1">
        <f t="shared" si="309"/>
        <v>0</v>
      </c>
      <c r="L406" s="20"/>
      <c r="M406" s="9"/>
      <c r="N406" s="1">
        <f t="shared" si="310"/>
        <v>0</v>
      </c>
      <c r="O406" s="20"/>
      <c r="P406" s="9"/>
      <c r="Q406" s="1">
        <f t="shared" si="311"/>
        <v>0</v>
      </c>
      <c r="R406" s="20"/>
      <c r="S406" s="9"/>
      <c r="T406" s="1">
        <f t="shared" si="312"/>
        <v>0</v>
      </c>
      <c r="U406" s="20"/>
      <c r="V406" s="9"/>
      <c r="W406" s="1">
        <f t="shared" si="313"/>
        <v>0</v>
      </c>
      <c r="X406" s="20"/>
      <c r="Y406" s="9"/>
      <c r="Z406" s="1">
        <f t="shared" si="314"/>
        <v>0</v>
      </c>
      <c r="AA406" s="20"/>
      <c r="AB406" s="9"/>
      <c r="AC406" s="1">
        <f t="shared" si="315"/>
        <v>0</v>
      </c>
      <c r="AD406" s="20"/>
      <c r="AE406" s="9"/>
      <c r="AF406" s="1">
        <f t="shared" si="316"/>
        <v>0</v>
      </c>
      <c r="AG406" s="20"/>
      <c r="AH406" s="9"/>
      <c r="AI406" s="1">
        <f t="shared" si="317"/>
        <v>0</v>
      </c>
      <c r="AJ406" s="20"/>
      <c r="AK406" s="9"/>
      <c r="AL406" s="1">
        <f t="shared" si="318"/>
        <v>0</v>
      </c>
      <c r="AM406" s="20"/>
      <c r="AN406" s="9"/>
      <c r="AO406" s="1">
        <f t="shared" si="319"/>
        <v>0</v>
      </c>
      <c r="AP406" s="20"/>
      <c r="AQ406" s="9"/>
      <c r="AR406" s="1">
        <f t="shared" si="320"/>
        <v>0</v>
      </c>
      <c r="AT406" s="9"/>
      <c r="AU406" s="1">
        <f t="shared" si="321"/>
        <v>0</v>
      </c>
      <c r="AV406" s="20"/>
      <c r="AW406" s="9"/>
      <c r="AX406" s="1">
        <f t="shared" si="322"/>
        <v>0</v>
      </c>
      <c r="AY406" s="20"/>
      <c r="AZ406" s="10">
        <f t="shared" si="323"/>
        <v>0</v>
      </c>
      <c r="BA406" s="10">
        <f t="shared" si="324"/>
        <v>0</v>
      </c>
    </row>
    <row r="407" spans="1:53" x14ac:dyDescent="0.25">
      <c r="A407" s="16"/>
      <c r="B407" s="1" t="s">
        <v>5</v>
      </c>
      <c r="C407" s="24" t="s">
        <v>13</v>
      </c>
      <c r="D407" s="21"/>
      <c r="E407" s="1">
        <f t="shared" si="307"/>
        <v>0</v>
      </c>
      <c r="F407" s="20"/>
      <c r="G407" s="19">
        <v>0</v>
      </c>
      <c r="H407" s="1">
        <f t="shared" si="325"/>
        <v>1</v>
      </c>
      <c r="I407" s="20"/>
      <c r="J407" s="9">
        <v>0</v>
      </c>
      <c r="K407" s="1">
        <f t="shared" si="309"/>
        <v>1</v>
      </c>
      <c r="L407" s="20"/>
      <c r="M407" s="9"/>
      <c r="N407" s="1">
        <f t="shared" si="310"/>
        <v>0</v>
      </c>
      <c r="O407" s="20"/>
      <c r="P407" s="9">
        <v>8</v>
      </c>
      <c r="Q407" s="1">
        <f t="shared" si="311"/>
        <v>1</v>
      </c>
      <c r="R407" s="20"/>
      <c r="S407" s="9">
        <v>18</v>
      </c>
      <c r="T407" s="1">
        <f t="shared" si="312"/>
        <v>1</v>
      </c>
      <c r="U407" s="20"/>
      <c r="V407" s="9">
        <v>22</v>
      </c>
      <c r="W407" s="1">
        <f t="shared" si="313"/>
        <v>1</v>
      </c>
      <c r="X407" s="20"/>
      <c r="Y407" s="9"/>
      <c r="Z407" s="1">
        <f t="shared" si="314"/>
        <v>0</v>
      </c>
      <c r="AA407" s="20"/>
      <c r="AB407" s="9">
        <v>55</v>
      </c>
      <c r="AC407" s="1">
        <f t="shared" si="315"/>
        <v>1</v>
      </c>
      <c r="AD407" s="20"/>
      <c r="AE407" s="9"/>
      <c r="AF407" s="1">
        <f t="shared" si="316"/>
        <v>0</v>
      </c>
      <c r="AG407" s="20"/>
      <c r="AH407" s="9"/>
      <c r="AI407" s="1">
        <f t="shared" si="317"/>
        <v>0</v>
      </c>
      <c r="AJ407" s="20"/>
      <c r="AK407" s="9"/>
      <c r="AL407" s="1">
        <f t="shared" si="318"/>
        <v>0</v>
      </c>
      <c r="AM407" s="20"/>
      <c r="AN407" s="9"/>
      <c r="AO407" s="1">
        <f t="shared" si="319"/>
        <v>0</v>
      </c>
      <c r="AP407" s="20"/>
      <c r="AQ407" s="9"/>
      <c r="AR407" s="1">
        <f t="shared" si="320"/>
        <v>0</v>
      </c>
      <c r="AT407" s="9"/>
      <c r="AU407" s="1">
        <f t="shared" si="321"/>
        <v>0</v>
      </c>
      <c r="AV407" s="20"/>
      <c r="AW407" s="9"/>
      <c r="AX407" s="1">
        <f t="shared" si="322"/>
        <v>0</v>
      </c>
      <c r="AY407" s="20"/>
      <c r="AZ407" s="10">
        <f t="shared" si="323"/>
        <v>103</v>
      </c>
      <c r="BA407" s="10">
        <f t="shared" si="324"/>
        <v>6</v>
      </c>
    </row>
    <row r="408" spans="1:53" x14ac:dyDescent="0.25">
      <c r="A408" s="17"/>
      <c r="B408" s="1" t="s">
        <v>25</v>
      </c>
      <c r="C408" s="23" t="s">
        <v>24</v>
      </c>
      <c r="D408" s="21"/>
      <c r="E408" s="1">
        <f t="shared" si="307"/>
        <v>0</v>
      </c>
      <c r="F408" s="20"/>
      <c r="G408" s="19"/>
      <c r="H408" s="1">
        <f t="shared" si="308"/>
        <v>0</v>
      </c>
      <c r="I408" s="20"/>
      <c r="J408" s="9"/>
      <c r="K408" s="1">
        <f t="shared" si="309"/>
        <v>0</v>
      </c>
      <c r="L408" s="20"/>
      <c r="M408" s="9"/>
      <c r="N408" s="1">
        <f t="shared" si="310"/>
        <v>0</v>
      </c>
      <c r="O408" s="20"/>
      <c r="P408" s="9"/>
      <c r="Q408" s="1">
        <f t="shared" si="311"/>
        <v>0</v>
      </c>
      <c r="R408" s="20"/>
      <c r="S408" s="9"/>
      <c r="T408" s="1">
        <f t="shared" si="312"/>
        <v>0</v>
      </c>
      <c r="U408" s="20"/>
      <c r="V408" s="9"/>
      <c r="W408" s="1">
        <f t="shared" si="313"/>
        <v>0</v>
      </c>
      <c r="X408" s="20"/>
      <c r="Y408" s="9"/>
      <c r="Z408" s="1">
        <f t="shared" si="314"/>
        <v>0</v>
      </c>
      <c r="AA408" s="20"/>
      <c r="AB408" s="9"/>
      <c r="AC408" s="1">
        <f t="shared" si="315"/>
        <v>0</v>
      </c>
      <c r="AD408" s="20"/>
      <c r="AE408" s="9"/>
      <c r="AF408" s="1">
        <f t="shared" si="316"/>
        <v>0</v>
      </c>
      <c r="AG408" s="20"/>
      <c r="AH408" s="9"/>
      <c r="AI408" s="1">
        <f t="shared" si="317"/>
        <v>0</v>
      </c>
      <c r="AJ408" s="20"/>
      <c r="AK408" s="9"/>
      <c r="AL408" s="1">
        <f t="shared" si="318"/>
        <v>0</v>
      </c>
      <c r="AM408" s="20"/>
      <c r="AN408" s="9"/>
      <c r="AO408" s="1">
        <f t="shared" si="319"/>
        <v>0</v>
      </c>
      <c r="AP408" s="20"/>
      <c r="AQ408" s="9"/>
      <c r="AR408" s="1">
        <f t="shared" si="320"/>
        <v>0</v>
      </c>
      <c r="AT408" s="9"/>
      <c r="AU408" s="1">
        <f t="shared" si="321"/>
        <v>0</v>
      </c>
      <c r="AV408" s="20"/>
      <c r="AW408" s="9"/>
      <c r="AX408" s="1">
        <f t="shared" si="322"/>
        <v>0</v>
      </c>
      <c r="AY408" s="20"/>
      <c r="AZ408" s="10">
        <f t="shared" si="323"/>
        <v>0</v>
      </c>
      <c r="BA408" s="10">
        <f t="shared" si="324"/>
        <v>0</v>
      </c>
    </row>
    <row r="409" spans="1:53" x14ac:dyDescent="0.25">
      <c r="A409" s="1"/>
      <c r="B409" s="1" t="s">
        <v>30</v>
      </c>
      <c r="C409" s="24" t="s">
        <v>23</v>
      </c>
      <c r="D409" s="21"/>
      <c r="E409" s="1">
        <f t="shared" si="307"/>
        <v>0</v>
      </c>
      <c r="F409" s="20"/>
      <c r="G409" s="19"/>
      <c r="H409" s="1">
        <f t="shared" si="308"/>
        <v>0</v>
      </c>
      <c r="I409" s="20"/>
      <c r="J409" s="9"/>
      <c r="K409" s="1">
        <f t="shared" si="309"/>
        <v>0</v>
      </c>
      <c r="L409" s="20"/>
      <c r="M409" s="9"/>
      <c r="N409" s="1">
        <f t="shared" si="310"/>
        <v>0</v>
      </c>
      <c r="O409" s="20"/>
      <c r="P409" s="9"/>
      <c r="Q409" s="1">
        <f t="shared" si="311"/>
        <v>0</v>
      </c>
      <c r="R409" s="20"/>
      <c r="S409" s="9"/>
      <c r="T409" s="1">
        <f t="shared" si="312"/>
        <v>0</v>
      </c>
      <c r="U409" s="20"/>
      <c r="V409" s="9"/>
      <c r="W409" s="1">
        <f t="shared" si="313"/>
        <v>0</v>
      </c>
      <c r="X409" s="20"/>
      <c r="Y409" s="9"/>
      <c r="Z409" s="1">
        <f t="shared" si="314"/>
        <v>0</v>
      </c>
      <c r="AA409" s="20"/>
      <c r="AB409" s="9"/>
      <c r="AC409" s="1">
        <f t="shared" si="315"/>
        <v>0</v>
      </c>
      <c r="AD409" s="20"/>
      <c r="AE409" s="9"/>
      <c r="AF409" s="1">
        <f t="shared" si="316"/>
        <v>0</v>
      </c>
      <c r="AG409" s="20"/>
      <c r="AH409" s="9"/>
      <c r="AI409" s="1">
        <f t="shared" si="317"/>
        <v>0</v>
      </c>
      <c r="AJ409" s="20"/>
      <c r="AK409" s="9"/>
      <c r="AL409" s="1">
        <f t="shared" si="318"/>
        <v>0</v>
      </c>
      <c r="AM409" s="20"/>
      <c r="AN409" s="9"/>
      <c r="AO409" s="1">
        <f t="shared" si="319"/>
        <v>0</v>
      </c>
      <c r="AP409" s="20"/>
      <c r="AQ409" s="9"/>
      <c r="AR409" s="1">
        <f t="shared" si="320"/>
        <v>0</v>
      </c>
      <c r="AT409" s="9"/>
      <c r="AU409" s="1">
        <f t="shared" si="321"/>
        <v>0</v>
      </c>
      <c r="AV409" s="20"/>
      <c r="AW409" s="9"/>
      <c r="AX409" s="1">
        <f t="shared" si="322"/>
        <v>0</v>
      </c>
      <c r="AY409" s="20"/>
      <c r="AZ409" s="10">
        <f t="shared" si="323"/>
        <v>0</v>
      </c>
      <c r="BA409" s="10">
        <f t="shared" si="324"/>
        <v>0</v>
      </c>
    </row>
    <row r="410" spans="1:53" x14ac:dyDescent="0.25">
      <c r="A410" s="1"/>
      <c r="B410" s="1" t="s">
        <v>35</v>
      </c>
      <c r="C410" s="27" t="s">
        <v>37</v>
      </c>
      <c r="D410" s="28"/>
      <c r="E410" s="1">
        <f t="shared" si="307"/>
        <v>0</v>
      </c>
      <c r="F410" s="20"/>
      <c r="G410" s="19"/>
      <c r="H410" s="1">
        <f t="shared" si="308"/>
        <v>0</v>
      </c>
      <c r="I410" s="20"/>
      <c r="J410" s="9"/>
      <c r="K410" s="1">
        <f t="shared" si="309"/>
        <v>0</v>
      </c>
      <c r="L410" s="20"/>
      <c r="M410" s="9"/>
      <c r="N410" s="1">
        <f t="shared" si="310"/>
        <v>0</v>
      </c>
      <c r="O410" s="20"/>
      <c r="P410" s="9"/>
      <c r="Q410" s="1">
        <f t="shared" si="311"/>
        <v>0</v>
      </c>
      <c r="R410" s="20"/>
      <c r="S410" s="9"/>
      <c r="T410" s="1">
        <f t="shared" si="312"/>
        <v>0</v>
      </c>
      <c r="U410" s="20"/>
      <c r="V410" s="9"/>
      <c r="W410" s="1">
        <f t="shared" si="313"/>
        <v>0</v>
      </c>
      <c r="X410" s="20"/>
      <c r="Y410" s="9"/>
      <c r="Z410" s="1">
        <f t="shared" si="314"/>
        <v>0</v>
      </c>
      <c r="AA410" s="20"/>
      <c r="AB410" s="9"/>
      <c r="AC410" s="1">
        <f t="shared" si="315"/>
        <v>0</v>
      </c>
      <c r="AD410" s="20"/>
      <c r="AE410" s="9"/>
      <c r="AF410" s="1">
        <f t="shared" si="316"/>
        <v>0</v>
      </c>
      <c r="AG410" s="20"/>
      <c r="AH410" s="9"/>
      <c r="AI410" s="1">
        <f t="shared" si="317"/>
        <v>0</v>
      </c>
      <c r="AJ410" s="20"/>
      <c r="AK410" s="9"/>
      <c r="AL410" s="1">
        <f t="shared" si="318"/>
        <v>0</v>
      </c>
      <c r="AM410" s="20"/>
      <c r="AN410" s="9"/>
      <c r="AO410" s="1">
        <f t="shared" si="319"/>
        <v>0</v>
      </c>
      <c r="AP410" s="20"/>
      <c r="AQ410" s="9"/>
      <c r="AR410" s="1">
        <f t="shared" si="320"/>
        <v>0</v>
      </c>
      <c r="AT410" s="9"/>
      <c r="AU410" s="1">
        <f t="shared" si="321"/>
        <v>0</v>
      </c>
      <c r="AV410" s="20"/>
      <c r="AW410" s="9"/>
      <c r="AX410" s="1">
        <f t="shared" si="322"/>
        <v>0</v>
      </c>
      <c r="AY410" s="20"/>
      <c r="AZ410" s="10">
        <f t="shared" si="323"/>
        <v>0</v>
      </c>
      <c r="BA410" s="10">
        <f t="shared" si="324"/>
        <v>0</v>
      </c>
    </row>
    <row r="411" spans="1:53" x14ac:dyDescent="0.25">
      <c r="A411" s="1"/>
      <c r="B411" s="1" t="s">
        <v>36</v>
      </c>
      <c r="C411" s="23" t="s">
        <v>36</v>
      </c>
      <c r="D411" s="21"/>
      <c r="E411" s="1">
        <f t="shared" si="307"/>
        <v>0</v>
      </c>
      <c r="F411" s="20"/>
      <c r="G411" s="19"/>
      <c r="H411" s="1">
        <f t="shared" si="308"/>
        <v>0</v>
      </c>
      <c r="I411" s="20"/>
      <c r="J411" s="9"/>
      <c r="K411" s="1">
        <f t="shared" si="309"/>
        <v>0</v>
      </c>
      <c r="L411" s="20"/>
      <c r="M411" s="9"/>
      <c r="N411" s="1">
        <f t="shared" si="310"/>
        <v>0</v>
      </c>
      <c r="O411" s="20"/>
      <c r="P411" s="9"/>
      <c r="Q411" s="1">
        <f t="shared" si="311"/>
        <v>0</v>
      </c>
      <c r="R411" s="20"/>
      <c r="S411" s="9"/>
      <c r="T411" s="1">
        <f t="shared" si="312"/>
        <v>0</v>
      </c>
      <c r="U411" s="20"/>
      <c r="V411" s="9"/>
      <c r="W411" s="1">
        <f t="shared" si="313"/>
        <v>0</v>
      </c>
      <c r="X411" s="20"/>
      <c r="Y411" s="9"/>
      <c r="Z411" s="1">
        <f t="shared" si="314"/>
        <v>0</v>
      </c>
      <c r="AA411" s="20"/>
      <c r="AB411" s="9"/>
      <c r="AC411" s="1">
        <f t="shared" si="315"/>
        <v>0</v>
      </c>
      <c r="AD411" s="20"/>
      <c r="AE411" s="9"/>
      <c r="AF411" s="1">
        <f t="shared" si="316"/>
        <v>0</v>
      </c>
      <c r="AG411" s="20"/>
      <c r="AH411" s="9"/>
      <c r="AI411" s="1">
        <f t="shared" si="317"/>
        <v>0</v>
      </c>
      <c r="AJ411" s="20"/>
      <c r="AK411" s="9"/>
      <c r="AL411" s="1">
        <f t="shared" si="318"/>
        <v>0</v>
      </c>
      <c r="AM411" s="20"/>
      <c r="AN411" s="9"/>
      <c r="AO411" s="1">
        <f t="shared" si="319"/>
        <v>0</v>
      </c>
      <c r="AP411" s="20"/>
      <c r="AQ411" s="9"/>
      <c r="AR411" s="1">
        <f t="shared" si="320"/>
        <v>0</v>
      </c>
      <c r="AT411" s="9"/>
      <c r="AU411" s="1">
        <f t="shared" si="321"/>
        <v>0</v>
      </c>
      <c r="AV411" s="20"/>
      <c r="AW411" s="9"/>
      <c r="AX411" s="1">
        <f t="shared" si="322"/>
        <v>0</v>
      </c>
      <c r="AY411" s="20"/>
      <c r="AZ411" s="10">
        <f t="shared" si="323"/>
        <v>0</v>
      </c>
      <c r="BA411" s="10">
        <f t="shared" si="324"/>
        <v>0</v>
      </c>
    </row>
    <row r="412" spans="1:53" ht="15.75" thickBot="1" x14ac:dyDescent="0.3">
      <c r="A412" s="1"/>
      <c r="B412" s="1"/>
      <c r="C412" s="23"/>
      <c r="D412" s="21">
        <v>0</v>
      </c>
      <c r="E412" s="1">
        <f t="shared" si="307"/>
        <v>1</v>
      </c>
      <c r="F412" s="20"/>
      <c r="G412" s="19"/>
      <c r="H412" s="1">
        <f t="shared" si="308"/>
        <v>0</v>
      </c>
      <c r="I412" s="20"/>
      <c r="J412" s="9"/>
      <c r="K412" s="1">
        <f t="shared" si="309"/>
        <v>0</v>
      </c>
      <c r="L412" s="20"/>
      <c r="M412" s="9"/>
      <c r="N412" s="1">
        <f t="shared" si="310"/>
        <v>0</v>
      </c>
      <c r="O412" s="20"/>
      <c r="P412" s="9"/>
      <c r="Q412" s="1">
        <f t="shared" si="311"/>
        <v>0</v>
      </c>
      <c r="R412" s="20"/>
      <c r="S412" s="9"/>
      <c r="T412" s="1">
        <f t="shared" si="312"/>
        <v>0</v>
      </c>
      <c r="U412" s="20"/>
      <c r="V412" s="9"/>
      <c r="W412" s="1">
        <f t="shared" si="313"/>
        <v>0</v>
      </c>
      <c r="X412" s="20"/>
      <c r="Y412" s="9"/>
      <c r="Z412" s="1">
        <f t="shared" si="314"/>
        <v>0</v>
      </c>
      <c r="AA412" s="20"/>
      <c r="AB412" s="9"/>
      <c r="AC412" s="1">
        <f t="shared" si="315"/>
        <v>0</v>
      </c>
      <c r="AD412" s="20"/>
      <c r="AE412" s="9"/>
      <c r="AF412" s="1">
        <f t="shared" si="316"/>
        <v>0</v>
      </c>
      <c r="AG412" s="20"/>
      <c r="AH412" s="9"/>
      <c r="AI412" s="1">
        <f t="shared" si="317"/>
        <v>0</v>
      </c>
      <c r="AJ412" s="20"/>
      <c r="AK412" s="9"/>
      <c r="AL412" s="1">
        <f t="shared" si="318"/>
        <v>0</v>
      </c>
      <c r="AM412" s="20"/>
      <c r="AN412" s="9"/>
      <c r="AO412" s="1">
        <f t="shared" si="319"/>
        <v>0</v>
      </c>
      <c r="AP412" s="20"/>
      <c r="AQ412" s="9"/>
      <c r="AR412" s="1">
        <f t="shared" si="320"/>
        <v>0</v>
      </c>
      <c r="AT412" s="9"/>
      <c r="AU412" s="1">
        <f t="shared" si="321"/>
        <v>0</v>
      </c>
      <c r="AV412" s="20"/>
      <c r="AW412" s="9"/>
      <c r="AX412" s="1">
        <f t="shared" si="322"/>
        <v>0</v>
      </c>
      <c r="AY412" s="20"/>
      <c r="AZ412" s="10">
        <f t="shared" si="323"/>
        <v>0</v>
      </c>
      <c r="BA412" s="10">
        <f t="shared" si="324"/>
        <v>1</v>
      </c>
    </row>
    <row r="413" spans="1:53" ht="16.5" thickTop="1" thickBot="1" x14ac:dyDescent="0.3">
      <c r="A413" s="1"/>
      <c r="B413" s="1"/>
      <c r="C413" s="2"/>
      <c r="D413" s="1">
        <f>SUM(D396:D412)</f>
        <v>0</v>
      </c>
      <c r="E413" s="11">
        <f>SUM(E396:E412)</f>
        <v>1</v>
      </c>
      <c r="G413" s="1">
        <f>SUM(G396:G412)</f>
        <v>0</v>
      </c>
      <c r="H413" s="11">
        <f>SUM(H396:H412)</f>
        <v>4</v>
      </c>
      <c r="J413" s="1">
        <f>SUM(J396:J412)</f>
        <v>0</v>
      </c>
      <c r="K413" s="11">
        <f>SUM(K396:K412)</f>
        <v>2</v>
      </c>
      <c r="M413" s="1">
        <f>SUM(M396:M412)</f>
        <v>0</v>
      </c>
      <c r="N413" s="11">
        <f>SUM(N396:N412)</f>
        <v>0</v>
      </c>
      <c r="P413" s="1">
        <f>SUM(P396:P412)</f>
        <v>23</v>
      </c>
      <c r="Q413" s="11">
        <f>SUM(Q396:Q412)</f>
        <v>3</v>
      </c>
      <c r="S413" s="1">
        <f>SUM(S396:S412)</f>
        <v>58</v>
      </c>
      <c r="T413" s="11">
        <f>SUM(T396:T412)</f>
        <v>2</v>
      </c>
      <c r="V413" s="1">
        <f>SUM(V396:V412)</f>
        <v>185</v>
      </c>
      <c r="W413" s="11">
        <f>SUM(W396:W412)</f>
        <v>4</v>
      </c>
      <c r="Y413" s="1">
        <f>SUM(Y396:Y412)</f>
        <v>0</v>
      </c>
      <c r="Z413" s="11">
        <f>SUM(Z396:Z412)</f>
        <v>0</v>
      </c>
      <c r="AB413" s="1">
        <f>SUM(AB396:AB412)</f>
        <v>1030</v>
      </c>
      <c r="AC413" s="11">
        <f>SUM(AC396:AC412)</f>
        <v>4</v>
      </c>
      <c r="AE413" s="1">
        <f>SUM(AE396:AE412)</f>
        <v>0</v>
      </c>
      <c r="AF413" s="11">
        <f>SUM(AF396:AF412)</f>
        <v>0</v>
      </c>
      <c r="AH413" s="1">
        <f>SUM(AH396:AH412)</f>
        <v>0</v>
      </c>
      <c r="AI413" s="11">
        <f>SUM(AI396:AI412)</f>
        <v>0</v>
      </c>
      <c r="AK413" s="1">
        <f>SUM(AK396:AK412)</f>
        <v>0</v>
      </c>
      <c r="AL413" s="11">
        <f>SUM(AL396:AL412)</f>
        <v>0</v>
      </c>
      <c r="AN413" s="1">
        <f>SUM(AN396:AN412)</f>
        <v>0</v>
      </c>
      <c r="AO413" s="11">
        <f>SUM(AO396:AO412)</f>
        <v>0</v>
      </c>
      <c r="AQ413" s="1">
        <f>SUM(AQ396:AQ412)</f>
        <v>0</v>
      </c>
      <c r="AR413" s="11">
        <f>SUM(AR396:AR412)</f>
        <v>0</v>
      </c>
      <c r="AT413" s="1">
        <f>SUM(AT396:AT412)</f>
        <v>0</v>
      </c>
      <c r="AU413" s="11">
        <f>SUM(AU396:AU412)</f>
        <v>0</v>
      </c>
      <c r="AW413" s="1">
        <f>SUM(AW396:AW412)</f>
        <v>0</v>
      </c>
      <c r="AX413" s="11">
        <f>SUM(AX396:AX412)</f>
        <v>0</v>
      </c>
      <c r="AZ413" s="12">
        <f>SUM(AZ396:AZ412)</f>
        <v>1296</v>
      </c>
      <c r="BA413" s="14">
        <f>AVERAGE(BA396:BA412)</f>
        <v>1.1764705882352942</v>
      </c>
    </row>
    <row r="414" spans="1:53" ht="15.75" thickTop="1" x14ac:dyDescent="0.25">
      <c r="S414" t="s">
        <v>80</v>
      </c>
    </row>
    <row r="415" spans="1:53" ht="22.5" x14ac:dyDescent="0.3">
      <c r="A415" s="1"/>
      <c r="B415" s="4" t="s">
        <v>1</v>
      </c>
      <c r="C415" s="2"/>
      <c r="D415" s="3"/>
      <c r="E415" s="3"/>
      <c r="G415" s="1"/>
      <c r="H415" s="1"/>
      <c r="J415" s="1"/>
      <c r="K415" s="1"/>
      <c r="M415" s="1"/>
      <c r="N415" s="1"/>
      <c r="P415" s="1"/>
      <c r="Q415" s="1"/>
      <c r="S415" s="1"/>
      <c r="T415" s="1"/>
      <c r="V415" s="1"/>
      <c r="W415" s="1"/>
      <c r="Y415" s="1"/>
      <c r="Z415" s="1"/>
      <c r="AB415" s="1"/>
      <c r="AC415" s="1"/>
      <c r="AE415" s="1"/>
      <c r="AF415" s="1"/>
      <c r="AH415" s="1"/>
      <c r="AI415" s="1"/>
      <c r="AK415" s="1"/>
      <c r="AL415" s="1"/>
      <c r="AN415" s="1"/>
      <c r="AO415" s="1"/>
      <c r="AQ415" s="1"/>
      <c r="AR415" s="1"/>
      <c r="AT415" s="1"/>
      <c r="AU415" s="1"/>
      <c r="AW415" s="1"/>
      <c r="AX415" s="1"/>
      <c r="AY415" s="1"/>
      <c r="AZ415" s="1"/>
    </row>
    <row r="416" spans="1:53" x14ac:dyDescent="0.25">
      <c r="A416" s="1"/>
      <c r="B416" s="1"/>
      <c r="C416" s="2"/>
      <c r="D416" s="26" t="s">
        <v>38</v>
      </c>
      <c r="E416" s="15"/>
      <c r="G416" s="136" t="s">
        <v>39</v>
      </c>
      <c r="H416" s="136"/>
      <c r="J416" s="136" t="s">
        <v>41</v>
      </c>
      <c r="K416" s="136"/>
      <c r="M416" s="136" t="s">
        <v>40</v>
      </c>
      <c r="N416" s="136"/>
      <c r="P416" s="136" t="s">
        <v>42</v>
      </c>
      <c r="Q416" s="136"/>
      <c r="S416" s="136" t="s">
        <v>43</v>
      </c>
      <c r="T416" s="136"/>
      <c r="V416" s="136" t="s">
        <v>44</v>
      </c>
      <c r="W416" s="136"/>
      <c r="Y416" s="136" t="s">
        <v>45</v>
      </c>
      <c r="Z416" s="136"/>
      <c r="AB416" s="136" t="s">
        <v>46</v>
      </c>
      <c r="AC416" s="136"/>
      <c r="AE416" s="136" t="s">
        <v>47</v>
      </c>
      <c r="AF416" s="136"/>
      <c r="AH416" s="136" t="s">
        <v>48</v>
      </c>
      <c r="AI416" s="136"/>
      <c r="AK416" s="136" t="s">
        <v>46</v>
      </c>
      <c r="AL416" s="136"/>
      <c r="AN416" s="136" t="s">
        <v>47</v>
      </c>
      <c r="AO416" s="136"/>
      <c r="AQ416" s="136" t="s">
        <v>48</v>
      </c>
      <c r="AR416" s="136"/>
      <c r="AT416" s="26" t="s">
        <v>49</v>
      </c>
      <c r="AU416" s="26"/>
      <c r="AW416" s="26" t="s">
        <v>50</v>
      </c>
      <c r="AX416" s="26"/>
      <c r="AY416" s="1"/>
      <c r="AZ416" s="1"/>
    </row>
    <row r="417" spans="1:53" ht="18" thickBot="1" x14ac:dyDescent="0.35">
      <c r="A417" s="1"/>
      <c r="B417" s="5" t="s">
        <v>2</v>
      </c>
      <c r="C417" s="6" t="s">
        <v>3</v>
      </c>
      <c r="D417" s="7" t="s">
        <v>9</v>
      </c>
      <c r="E417" s="7" t="s">
        <v>4</v>
      </c>
      <c r="G417" s="7" t="s">
        <v>9</v>
      </c>
      <c r="H417" s="8" t="s">
        <v>4</v>
      </c>
      <c r="J417" s="7" t="s">
        <v>9</v>
      </c>
      <c r="K417" s="8" t="s">
        <v>4</v>
      </c>
      <c r="M417" s="7" t="s">
        <v>9</v>
      </c>
      <c r="N417" s="8" t="s">
        <v>4</v>
      </c>
      <c r="P417" s="7" t="s">
        <v>9</v>
      </c>
      <c r="Q417" s="8" t="s">
        <v>4</v>
      </c>
      <c r="S417" s="7" t="s">
        <v>9</v>
      </c>
      <c r="T417" s="8" t="s">
        <v>4</v>
      </c>
      <c r="V417" s="7" t="s">
        <v>9</v>
      </c>
      <c r="W417" s="8" t="s">
        <v>4</v>
      </c>
      <c r="Y417" s="7" t="s">
        <v>9</v>
      </c>
      <c r="Z417" s="8" t="s">
        <v>4</v>
      </c>
      <c r="AB417" s="7" t="s">
        <v>9</v>
      </c>
      <c r="AC417" s="8" t="s">
        <v>4</v>
      </c>
      <c r="AE417" s="7" t="s">
        <v>9</v>
      </c>
      <c r="AF417" s="8" t="s">
        <v>4</v>
      </c>
      <c r="AH417" s="7" t="s">
        <v>9</v>
      </c>
      <c r="AI417" s="8" t="s">
        <v>4</v>
      </c>
      <c r="AK417" s="7" t="s">
        <v>9</v>
      </c>
      <c r="AL417" s="8" t="s">
        <v>4</v>
      </c>
      <c r="AN417" s="7" t="s">
        <v>9</v>
      </c>
      <c r="AO417" s="8" t="s">
        <v>4</v>
      </c>
      <c r="AQ417" s="7" t="s">
        <v>9</v>
      </c>
      <c r="AR417" s="8" t="s">
        <v>4</v>
      </c>
      <c r="AT417" s="7" t="s">
        <v>9</v>
      </c>
      <c r="AU417" s="8" t="s">
        <v>4</v>
      </c>
      <c r="AW417" s="7" t="s">
        <v>9</v>
      </c>
      <c r="AX417" s="8" t="s">
        <v>4</v>
      </c>
      <c r="AZ417" s="8" t="s">
        <v>10</v>
      </c>
      <c r="BA417" s="5" t="s">
        <v>11</v>
      </c>
    </row>
    <row r="418" spans="1:53" ht="16.5" thickTop="1" thickBot="1" x14ac:dyDescent="0.3">
      <c r="A418" s="13" t="s">
        <v>69</v>
      </c>
      <c r="B418" s="1"/>
      <c r="C418" s="22"/>
      <c r="D418" s="3"/>
      <c r="E418" s="3"/>
      <c r="F418" s="20"/>
      <c r="G418" s="1"/>
      <c r="H418" s="1"/>
      <c r="I418" s="20"/>
      <c r="J418" s="1"/>
      <c r="K418" s="1"/>
      <c r="L418" s="20"/>
      <c r="M418" s="1"/>
      <c r="N418" s="1"/>
      <c r="O418" s="20"/>
      <c r="P418" s="1"/>
      <c r="Q418" s="1"/>
      <c r="R418" s="20"/>
      <c r="S418" s="1"/>
      <c r="T418" s="1"/>
      <c r="U418" s="20"/>
      <c r="V418" s="1"/>
      <c r="W418" s="1"/>
      <c r="X418" s="20"/>
      <c r="Y418" s="1"/>
      <c r="Z418" s="1"/>
      <c r="AA418" s="20"/>
      <c r="AB418" s="1"/>
      <c r="AC418" s="1"/>
      <c r="AD418" s="20"/>
      <c r="AE418" s="1"/>
      <c r="AF418" s="1"/>
      <c r="AG418" s="20"/>
      <c r="AH418" s="1"/>
      <c r="AI418" s="1"/>
      <c r="AJ418" s="20"/>
      <c r="AK418" s="1"/>
      <c r="AL418" s="1"/>
      <c r="AM418" s="20"/>
      <c r="AN418" s="1"/>
      <c r="AO418" s="1"/>
      <c r="AP418" s="20"/>
      <c r="AQ418" s="1"/>
      <c r="AR418" s="1"/>
      <c r="AT418" s="1"/>
      <c r="AU418" s="1"/>
      <c r="AV418" s="20"/>
      <c r="AW418" s="1"/>
      <c r="AX418" s="1"/>
      <c r="AY418" s="20"/>
      <c r="AZ418" s="1"/>
      <c r="BA418" s="1"/>
    </row>
    <row r="419" spans="1:53" x14ac:dyDescent="0.25">
      <c r="A419" s="1"/>
      <c r="B419" s="1" t="s">
        <v>26</v>
      </c>
      <c r="C419" s="23" t="s">
        <v>27</v>
      </c>
      <c r="D419" s="21"/>
      <c r="E419" s="1">
        <f t="shared" ref="E419:E435" si="326">COUNT(D419)</f>
        <v>0</v>
      </c>
      <c r="F419" s="20"/>
      <c r="G419" s="19"/>
      <c r="H419" s="1">
        <f t="shared" ref="H419:H435" si="327">COUNT(G419)</f>
        <v>0</v>
      </c>
      <c r="I419" s="20"/>
      <c r="J419" s="9"/>
      <c r="K419" s="1">
        <f t="shared" ref="K419:K435" si="328">COUNT(J419)</f>
        <v>0</v>
      </c>
      <c r="L419" s="20"/>
      <c r="M419" s="9"/>
      <c r="N419" s="1">
        <f t="shared" ref="N419:N435" si="329">COUNT(M419)</f>
        <v>0</v>
      </c>
      <c r="O419" s="20"/>
      <c r="P419" s="9"/>
      <c r="Q419" s="1">
        <f t="shared" ref="Q419:Q435" si="330">COUNT(P419)</f>
        <v>0</v>
      </c>
      <c r="R419" s="20"/>
      <c r="S419" s="9"/>
      <c r="T419" s="1">
        <f t="shared" ref="T419:T435" si="331">COUNT(S419)</f>
        <v>0</v>
      </c>
      <c r="U419" s="20"/>
      <c r="V419" s="9"/>
      <c r="W419" s="1">
        <f t="shared" ref="W419:W435" si="332">COUNT(V419)</f>
        <v>0</v>
      </c>
      <c r="X419" s="20"/>
      <c r="Y419" s="9"/>
      <c r="Z419" s="1">
        <f t="shared" ref="Z419:Z435" si="333">COUNT(Y419)</f>
        <v>0</v>
      </c>
      <c r="AA419" s="20"/>
      <c r="AB419" s="9"/>
      <c r="AC419" s="1">
        <f t="shared" ref="AC419:AC435" si="334">COUNT(AB419)</f>
        <v>0</v>
      </c>
      <c r="AD419" s="20"/>
      <c r="AE419" s="9"/>
      <c r="AF419" s="1">
        <f t="shared" ref="AF419:AF435" si="335">COUNT(AE419)</f>
        <v>0</v>
      </c>
      <c r="AG419" s="20"/>
      <c r="AH419" s="9"/>
      <c r="AI419" s="1">
        <f t="shared" ref="AI419:AI435" si="336">COUNT(AH419)</f>
        <v>0</v>
      </c>
      <c r="AJ419" s="20"/>
      <c r="AK419" s="9"/>
      <c r="AL419" s="1">
        <f t="shared" ref="AL419:AL435" si="337">COUNT(AK419)</f>
        <v>0</v>
      </c>
      <c r="AM419" s="20"/>
      <c r="AN419" s="9"/>
      <c r="AO419" s="1">
        <f t="shared" ref="AO419:AO435" si="338">COUNT(AN419)</f>
        <v>0</v>
      </c>
      <c r="AP419" s="20"/>
      <c r="AQ419" s="9"/>
      <c r="AR419" s="1">
        <f t="shared" ref="AR419:AR435" si="339">COUNT(AQ419)</f>
        <v>0</v>
      </c>
      <c r="AT419" s="9"/>
      <c r="AU419" s="1">
        <f t="shared" ref="AU419:AU435" si="340">COUNT(AT419)</f>
        <v>0</v>
      </c>
      <c r="AV419" s="20"/>
      <c r="AW419" s="9"/>
      <c r="AX419" s="1">
        <f t="shared" ref="AX419:AX435" si="341">COUNT(AW419)</f>
        <v>0</v>
      </c>
      <c r="AY419" s="20"/>
      <c r="AZ419" s="10">
        <f t="shared" ref="AZ419:AZ435" si="342">SUM(AW419,AT419,AH419,AE419,AB419,Y419,V419,S419,P419,M419,J419,G419,D419)</f>
        <v>0</v>
      </c>
      <c r="BA419" s="10">
        <f t="shared" ref="BA419:BA435" si="343">SUM(AX419,AU419,AI419,AF419,AC419,Z419,W419,T419,Q419,N419,K419,H419,E419)</f>
        <v>0</v>
      </c>
    </row>
    <row r="420" spans="1:53" x14ac:dyDescent="0.25">
      <c r="A420" s="1"/>
      <c r="B420" s="18" t="s">
        <v>15</v>
      </c>
      <c r="C420" s="24" t="s">
        <v>22</v>
      </c>
      <c r="D420" s="21"/>
      <c r="E420" s="1">
        <f t="shared" si="326"/>
        <v>0</v>
      </c>
      <c r="F420" s="20"/>
      <c r="G420" s="19"/>
      <c r="H420" s="1">
        <f t="shared" si="327"/>
        <v>0</v>
      </c>
      <c r="I420" s="20"/>
      <c r="J420" s="9"/>
      <c r="K420" s="1">
        <f t="shared" si="328"/>
        <v>0</v>
      </c>
      <c r="L420" s="20"/>
      <c r="M420" s="9"/>
      <c r="N420" s="1">
        <f t="shared" si="329"/>
        <v>0</v>
      </c>
      <c r="O420" s="20"/>
      <c r="P420" s="9"/>
      <c r="Q420" s="1">
        <f t="shared" si="330"/>
        <v>0</v>
      </c>
      <c r="R420" s="20"/>
      <c r="S420" s="9"/>
      <c r="T420" s="1">
        <f t="shared" si="331"/>
        <v>0</v>
      </c>
      <c r="U420" s="20"/>
      <c r="V420" s="9"/>
      <c r="W420" s="1">
        <f t="shared" si="332"/>
        <v>0</v>
      </c>
      <c r="X420" s="20"/>
      <c r="Y420" s="9"/>
      <c r="Z420" s="1">
        <f t="shared" si="333"/>
        <v>0</v>
      </c>
      <c r="AA420" s="20"/>
      <c r="AB420" s="9"/>
      <c r="AC420" s="1">
        <f t="shared" si="334"/>
        <v>0</v>
      </c>
      <c r="AD420" s="20"/>
      <c r="AE420" s="9"/>
      <c r="AF420" s="1">
        <f t="shared" si="335"/>
        <v>0</v>
      </c>
      <c r="AG420" s="20"/>
      <c r="AH420" s="9"/>
      <c r="AI420" s="1">
        <f t="shared" si="336"/>
        <v>0</v>
      </c>
      <c r="AJ420" s="20"/>
      <c r="AK420" s="9"/>
      <c r="AL420" s="1">
        <f t="shared" si="337"/>
        <v>0</v>
      </c>
      <c r="AM420" s="20"/>
      <c r="AN420" s="9"/>
      <c r="AO420" s="1">
        <f t="shared" si="338"/>
        <v>0</v>
      </c>
      <c r="AP420" s="20"/>
      <c r="AQ420" s="9"/>
      <c r="AR420" s="1">
        <f t="shared" si="339"/>
        <v>0</v>
      </c>
      <c r="AT420" s="9"/>
      <c r="AU420" s="1">
        <f t="shared" si="340"/>
        <v>0</v>
      </c>
      <c r="AV420" s="20"/>
      <c r="AW420" s="9"/>
      <c r="AX420" s="1">
        <f t="shared" si="341"/>
        <v>0</v>
      </c>
      <c r="AY420" s="20"/>
      <c r="AZ420" s="10">
        <f t="shared" si="342"/>
        <v>0</v>
      </c>
      <c r="BA420" s="10">
        <f t="shared" si="343"/>
        <v>0</v>
      </c>
    </row>
    <row r="421" spans="1:53" x14ac:dyDescent="0.25">
      <c r="A421" s="1"/>
      <c r="B421" s="3" t="s">
        <v>17</v>
      </c>
      <c r="C421" s="23" t="s">
        <v>18</v>
      </c>
      <c r="D421" s="21"/>
      <c r="E421" s="1">
        <f t="shared" si="326"/>
        <v>0</v>
      </c>
      <c r="F421" s="20"/>
      <c r="G421" s="19"/>
      <c r="H421" s="1">
        <f t="shared" si="327"/>
        <v>0</v>
      </c>
      <c r="I421" s="20"/>
      <c r="J421" s="9"/>
      <c r="K421" s="1">
        <f t="shared" si="328"/>
        <v>0</v>
      </c>
      <c r="L421" s="20"/>
      <c r="M421" s="9"/>
      <c r="N421" s="1">
        <f t="shared" si="329"/>
        <v>0</v>
      </c>
      <c r="O421" s="20"/>
      <c r="P421" s="9"/>
      <c r="Q421" s="1">
        <f t="shared" si="330"/>
        <v>0</v>
      </c>
      <c r="R421" s="20"/>
      <c r="S421" s="9"/>
      <c r="T421" s="1">
        <f t="shared" si="331"/>
        <v>0</v>
      </c>
      <c r="U421" s="20"/>
      <c r="V421" s="9"/>
      <c r="W421" s="1">
        <f t="shared" si="332"/>
        <v>0</v>
      </c>
      <c r="X421" s="20"/>
      <c r="Y421" s="9"/>
      <c r="Z421" s="1">
        <f t="shared" si="333"/>
        <v>0</v>
      </c>
      <c r="AA421" s="20"/>
      <c r="AB421" s="9"/>
      <c r="AC421" s="1">
        <f t="shared" si="334"/>
        <v>0</v>
      </c>
      <c r="AD421" s="20"/>
      <c r="AE421" s="9"/>
      <c r="AF421" s="1">
        <f t="shared" si="335"/>
        <v>0</v>
      </c>
      <c r="AG421" s="20"/>
      <c r="AH421" s="9"/>
      <c r="AI421" s="1">
        <f t="shared" si="336"/>
        <v>0</v>
      </c>
      <c r="AJ421" s="20"/>
      <c r="AK421" s="9"/>
      <c r="AL421" s="1">
        <f t="shared" si="337"/>
        <v>0</v>
      </c>
      <c r="AM421" s="20"/>
      <c r="AN421" s="9"/>
      <c r="AO421" s="1">
        <f t="shared" si="338"/>
        <v>0</v>
      </c>
      <c r="AP421" s="20"/>
      <c r="AQ421" s="9"/>
      <c r="AR421" s="1">
        <f t="shared" si="339"/>
        <v>0</v>
      </c>
      <c r="AT421" s="9"/>
      <c r="AU421" s="1">
        <f t="shared" si="340"/>
        <v>0</v>
      </c>
      <c r="AV421" s="20"/>
      <c r="AW421" s="9"/>
      <c r="AX421" s="1">
        <f t="shared" si="341"/>
        <v>0</v>
      </c>
      <c r="AY421" s="20"/>
      <c r="AZ421" s="10">
        <f t="shared" si="342"/>
        <v>0</v>
      </c>
      <c r="BA421" s="10">
        <f t="shared" si="343"/>
        <v>0</v>
      </c>
    </row>
    <row r="422" spans="1:53" x14ac:dyDescent="0.25">
      <c r="A422" s="1"/>
      <c r="B422" s="1" t="s">
        <v>17</v>
      </c>
      <c r="C422" s="24" t="s">
        <v>19</v>
      </c>
      <c r="D422" s="21"/>
      <c r="E422" s="1">
        <f t="shared" si="326"/>
        <v>0</v>
      </c>
      <c r="F422" s="20"/>
      <c r="G422" s="19"/>
      <c r="H422" s="1">
        <f t="shared" si="327"/>
        <v>0</v>
      </c>
      <c r="I422" s="20"/>
      <c r="J422" s="9"/>
      <c r="K422" s="1">
        <f t="shared" si="328"/>
        <v>0</v>
      </c>
      <c r="L422" s="20"/>
      <c r="M422" s="9"/>
      <c r="N422" s="1">
        <f t="shared" si="329"/>
        <v>0</v>
      </c>
      <c r="O422" s="20"/>
      <c r="P422" s="9"/>
      <c r="Q422" s="1">
        <f t="shared" si="330"/>
        <v>0</v>
      </c>
      <c r="R422" s="20"/>
      <c r="S422" s="9"/>
      <c r="T422" s="1">
        <f t="shared" si="331"/>
        <v>0</v>
      </c>
      <c r="U422" s="20"/>
      <c r="V422" s="9"/>
      <c r="W422" s="1">
        <f t="shared" si="332"/>
        <v>0</v>
      </c>
      <c r="X422" s="20"/>
      <c r="Y422" s="9"/>
      <c r="Z422" s="1">
        <f t="shared" si="333"/>
        <v>0</v>
      </c>
      <c r="AA422" s="20"/>
      <c r="AB422" s="9"/>
      <c r="AC422" s="1">
        <f t="shared" si="334"/>
        <v>0</v>
      </c>
      <c r="AD422" s="20"/>
      <c r="AE422" s="9"/>
      <c r="AF422" s="1">
        <f t="shared" si="335"/>
        <v>0</v>
      </c>
      <c r="AG422" s="20"/>
      <c r="AH422" s="9"/>
      <c r="AI422" s="1">
        <f t="shared" si="336"/>
        <v>0</v>
      </c>
      <c r="AJ422" s="20"/>
      <c r="AK422" s="9"/>
      <c r="AL422" s="1">
        <f t="shared" si="337"/>
        <v>0</v>
      </c>
      <c r="AM422" s="20"/>
      <c r="AN422" s="9"/>
      <c r="AO422" s="1">
        <f t="shared" si="338"/>
        <v>0</v>
      </c>
      <c r="AP422" s="20"/>
      <c r="AQ422" s="9"/>
      <c r="AR422" s="1">
        <f t="shared" si="339"/>
        <v>0</v>
      </c>
      <c r="AT422" s="9"/>
      <c r="AU422" s="1">
        <f t="shared" si="340"/>
        <v>0</v>
      </c>
      <c r="AV422" s="20"/>
      <c r="AW422" s="9"/>
      <c r="AX422" s="1">
        <f t="shared" si="341"/>
        <v>0</v>
      </c>
      <c r="AY422" s="20"/>
      <c r="AZ422" s="10">
        <f t="shared" si="342"/>
        <v>0</v>
      </c>
      <c r="BA422" s="10">
        <f t="shared" si="343"/>
        <v>0</v>
      </c>
    </row>
    <row r="423" spans="1:53" x14ac:dyDescent="0.25">
      <c r="A423" s="1"/>
      <c r="B423" s="3" t="s">
        <v>14</v>
      </c>
      <c r="C423" s="24" t="s">
        <v>21</v>
      </c>
      <c r="D423" s="21"/>
      <c r="E423" s="1">
        <f t="shared" si="326"/>
        <v>0</v>
      </c>
      <c r="F423" s="20"/>
      <c r="G423" s="19"/>
      <c r="H423" s="1">
        <f t="shared" si="327"/>
        <v>0</v>
      </c>
      <c r="I423" s="20"/>
      <c r="J423" s="9"/>
      <c r="K423" s="1">
        <f t="shared" si="328"/>
        <v>0</v>
      </c>
      <c r="L423" s="20"/>
      <c r="M423" s="9"/>
      <c r="N423" s="1">
        <f t="shared" si="329"/>
        <v>0</v>
      </c>
      <c r="O423" s="20"/>
      <c r="P423" s="9"/>
      <c r="Q423" s="1">
        <f t="shared" si="330"/>
        <v>0</v>
      </c>
      <c r="R423" s="20"/>
      <c r="S423" s="9"/>
      <c r="T423" s="1">
        <f t="shared" si="331"/>
        <v>0</v>
      </c>
      <c r="U423" s="20"/>
      <c r="V423" s="9"/>
      <c r="W423" s="1">
        <f t="shared" si="332"/>
        <v>0</v>
      </c>
      <c r="X423" s="20"/>
      <c r="Y423" s="9"/>
      <c r="Z423" s="1">
        <f t="shared" si="333"/>
        <v>0</v>
      </c>
      <c r="AA423" s="20"/>
      <c r="AB423" s="9"/>
      <c r="AC423" s="1">
        <f t="shared" si="334"/>
        <v>0</v>
      </c>
      <c r="AD423" s="20"/>
      <c r="AE423" s="9"/>
      <c r="AF423" s="1">
        <f t="shared" si="335"/>
        <v>0</v>
      </c>
      <c r="AG423" s="20"/>
      <c r="AH423" s="9"/>
      <c r="AI423" s="1">
        <f t="shared" si="336"/>
        <v>0</v>
      </c>
      <c r="AJ423" s="20"/>
      <c r="AK423" s="9"/>
      <c r="AL423" s="1">
        <f t="shared" si="337"/>
        <v>0</v>
      </c>
      <c r="AM423" s="20"/>
      <c r="AN423" s="9"/>
      <c r="AO423" s="1">
        <f t="shared" si="338"/>
        <v>0</v>
      </c>
      <c r="AP423" s="20"/>
      <c r="AQ423" s="9"/>
      <c r="AR423" s="1">
        <f t="shared" si="339"/>
        <v>0</v>
      </c>
      <c r="AT423" s="9"/>
      <c r="AU423" s="1">
        <f t="shared" si="340"/>
        <v>0</v>
      </c>
      <c r="AV423" s="20"/>
      <c r="AW423" s="9"/>
      <c r="AX423" s="1">
        <f t="shared" si="341"/>
        <v>0</v>
      </c>
      <c r="AY423" s="20"/>
      <c r="AZ423" s="10">
        <f t="shared" si="342"/>
        <v>0</v>
      </c>
      <c r="BA423" s="10">
        <f t="shared" si="343"/>
        <v>0</v>
      </c>
    </row>
    <row r="424" spans="1:53" x14ac:dyDescent="0.25">
      <c r="A424" s="1"/>
      <c r="B424" s="3" t="s">
        <v>6</v>
      </c>
      <c r="C424" s="23" t="s">
        <v>29</v>
      </c>
      <c r="D424" s="21"/>
      <c r="E424" s="1">
        <f t="shared" si="326"/>
        <v>0</v>
      </c>
      <c r="F424" s="20"/>
      <c r="G424" s="19"/>
      <c r="H424" s="1">
        <f t="shared" si="327"/>
        <v>0</v>
      </c>
      <c r="I424" s="20"/>
      <c r="J424" s="9"/>
      <c r="K424" s="1">
        <f t="shared" si="328"/>
        <v>0</v>
      </c>
      <c r="L424" s="20"/>
      <c r="M424" s="9"/>
      <c r="N424" s="1">
        <f t="shared" si="329"/>
        <v>0</v>
      </c>
      <c r="O424" s="20"/>
      <c r="P424" s="9"/>
      <c r="Q424" s="1">
        <f t="shared" si="330"/>
        <v>0</v>
      </c>
      <c r="R424" s="20"/>
      <c r="S424" s="9"/>
      <c r="T424" s="1">
        <f t="shared" si="331"/>
        <v>0</v>
      </c>
      <c r="U424" s="20"/>
      <c r="V424" s="9"/>
      <c r="W424" s="1">
        <f t="shared" si="332"/>
        <v>0</v>
      </c>
      <c r="X424" s="20"/>
      <c r="Y424" s="9"/>
      <c r="Z424" s="1">
        <f t="shared" si="333"/>
        <v>0</v>
      </c>
      <c r="AA424" s="20"/>
      <c r="AB424" s="9">
        <v>1</v>
      </c>
      <c r="AC424" s="1">
        <f t="shared" si="334"/>
        <v>1</v>
      </c>
      <c r="AD424" s="20"/>
      <c r="AE424" s="9"/>
      <c r="AF424" s="1">
        <f t="shared" si="335"/>
        <v>0</v>
      </c>
      <c r="AG424" s="20"/>
      <c r="AH424" s="9"/>
      <c r="AI424" s="1">
        <f t="shared" si="336"/>
        <v>0</v>
      </c>
      <c r="AJ424" s="20"/>
      <c r="AK424" s="9"/>
      <c r="AL424" s="1">
        <f t="shared" si="337"/>
        <v>0</v>
      </c>
      <c r="AM424" s="20"/>
      <c r="AN424" s="9"/>
      <c r="AO424" s="1">
        <f t="shared" si="338"/>
        <v>0</v>
      </c>
      <c r="AP424" s="20"/>
      <c r="AQ424" s="9"/>
      <c r="AR424" s="1">
        <f t="shared" si="339"/>
        <v>0</v>
      </c>
      <c r="AT424" s="9"/>
      <c r="AU424" s="1">
        <f t="shared" si="340"/>
        <v>0</v>
      </c>
      <c r="AV424" s="20"/>
      <c r="AW424" s="9"/>
      <c r="AX424" s="1">
        <f t="shared" si="341"/>
        <v>0</v>
      </c>
      <c r="AY424" s="20"/>
      <c r="AZ424" s="10">
        <f t="shared" si="342"/>
        <v>1</v>
      </c>
      <c r="BA424" s="10">
        <f t="shared" si="343"/>
        <v>1</v>
      </c>
    </row>
    <row r="425" spans="1:53" x14ac:dyDescent="0.25">
      <c r="A425" s="1"/>
      <c r="B425" s="18" t="s">
        <v>16</v>
      </c>
      <c r="C425" s="24" t="s">
        <v>20</v>
      </c>
      <c r="D425" s="21"/>
      <c r="E425" s="1">
        <f t="shared" si="326"/>
        <v>0</v>
      </c>
      <c r="F425" s="20"/>
      <c r="G425" s="19"/>
      <c r="H425" s="1">
        <f t="shared" si="327"/>
        <v>0</v>
      </c>
      <c r="I425" s="20"/>
      <c r="J425" s="9"/>
      <c r="K425" s="1">
        <f t="shared" si="328"/>
        <v>0</v>
      </c>
      <c r="L425" s="20"/>
      <c r="M425" s="9"/>
      <c r="N425" s="1">
        <f t="shared" si="329"/>
        <v>0</v>
      </c>
      <c r="O425" s="20"/>
      <c r="P425" s="9"/>
      <c r="Q425" s="1">
        <f t="shared" si="330"/>
        <v>0</v>
      </c>
      <c r="R425" s="20"/>
      <c r="S425" s="9"/>
      <c r="T425" s="1">
        <f t="shared" si="331"/>
        <v>0</v>
      </c>
      <c r="U425" s="20"/>
      <c r="V425" s="9"/>
      <c r="W425" s="1">
        <f t="shared" si="332"/>
        <v>0</v>
      </c>
      <c r="X425" s="20"/>
      <c r="Y425" s="9"/>
      <c r="Z425" s="1">
        <f t="shared" si="333"/>
        <v>0</v>
      </c>
      <c r="AA425" s="20"/>
      <c r="AB425" s="9"/>
      <c r="AC425" s="1">
        <f t="shared" si="334"/>
        <v>0</v>
      </c>
      <c r="AD425" s="20"/>
      <c r="AE425" s="9"/>
      <c r="AF425" s="1">
        <f t="shared" si="335"/>
        <v>0</v>
      </c>
      <c r="AG425" s="20"/>
      <c r="AH425" s="9"/>
      <c r="AI425" s="1">
        <f t="shared" si="336"/>
        <v>0</v>
      </c>
      <c r="AJ425" s="20"/>
      <c r="AK425" s="9"/>
      <c r="AL425" s="1">
        <f t="shared" si="337"/>
        <v>0</v>
      </c>
      <c r="AM425" s="20"/>
      <c r="AN425" s="9"/>
      <c r="AO425" s="1">
        <f t="shared" si="338"/>
        <v>0</v>
      </c>
      <c r="AP425" s="20"/>
      <c r="AQ425" s="9"/>
      <c r="AR425" s="1">
        <f t="shared" si="339"/>
        <v>0</v>
      </c>
      <c r="AT425" s="9"/>
      <c r="AU425" s="1">
        <f t="shared" si="340"/>
        <v>0</v>
      </c>
      <c r="AV425" s="20"/>
      <c r="AW425" s="9"/>
      <c r="AX425" s="1">
        <f t="shared" si="341"/>
        <v>0</v>
      </c>
      <c r="AY425" s="20"/>
      <c r="AZ425" s="10">
        <f t="shared" si="342"/>
        <v>0</v>
      </c>
      <c r="BA425" s="10">
        <f t="shared" si="343"/>
        <v>0</v>
      </c>
    </row>
    <row r="426" spans="1:53" x14ac:dyDescent="0.25">
      <c r="A426" s="16"/>
      <c r="B426" s="3" t="s">
        <v>33</v>
      </c>
      <c r="C426" s="25" t="s">
        <v>34</v>
      </c>
      <c r="D426" s="21"/>
      <c r="E426" s="1">
        <f t="shared" si="326"/>
        <v>0</v>
      </c>
      <c r="F426" s="20"/>
      <c r="G426" s="19"/>
      <c r="H426" s="1">
        <f t="shared" si="327"/>
        <v>0</v>
      </c>
      <c r="I426" s="20"/>
      <c r="J426" s="9"/>
      <c r="K426" s="1">
        <f t="shared" si="328"/>
        <v>0</v>
      </c>
      <c r="L426" s="20"/>
      <c r="M426" s="9"/>
      <c r="N426" s="1">
        <f t="shared" si="329"/>
        <v>0</v>
      </c>
      <c r="O426" s="20"/>
      <c r="P426" s="9"/>
      <c r="Q426" s="1">
        <f t="shared" si="330"/>
        <v>0</v>
      </c>
      <c r="R426" s="20"/>
      <c r="S426" s="9"/>
      <c r="T426" s="1">
        <f t="shared" si="331"/>
        <v>0</v>
      </c>
      <c r="U426" s="20"/>
      <c r="V426" s="9"/>
      <c r="W426" s="1">
        <f t="shared" si="332"/>
        <v>0</v>
      </c>
      <c r="X426" s="20"/>
      <c r="Y426" s="9"/>
      <c r="Z426" s="1">
        <f t="shared" si="333"/>
        <v>0</v>
      </c>
      <c r="AA426" s="20"/>
      <c r="AB426" s="9"/>
      <c r="AC426" s="1">
        <f t="shared" si="334"/>
        <v>0</v>
      </c>
      <c r="AD426" s="20"/>
      <c r="AE426" s="9"/>
      <c r="AF426" s="1">
        <f t="shared" si="335"/>
        <v>0</v>
      </c>
      <c r="AG426" s="20"/>
      <c r="AH426" s="9"/>
      <c r="AI426" s="1">
        <f t="shared" si="336"/>
        <v>0</v>
      </c>
      <c r="AJ426" s="20"/>
      <c r="AK426" s="9"/>
      <c r="AL426" s="1">
        <f t="shared" si="337"/>
        <v>0</v>
      </c>
      <c r="AM426" s="20"/>
      <c r="AN426" s="9"/>
      <c r="AO426" s="1">
        <f t="shared" si="338"/>
        <v>0</v>
      </c>
      <c r="AP426" s="20"/>
      <c r="AQ426" s="9"/>
      <c r="AR426" s="1">
        <f t="shared" si="339"/>
        <v>0</v>
      </c>
      <c r="AT426" s="9"/>
      <c r="AU426" s="1">
        <f t="shared" si="340"/>
        <v>0</v>
      </c>
      <c r="AV426" s="20"/>
      <c r="AW426" s="9"/>
      <c r="AX426" s="1">
        <f t="shared" si="341"/>
        <v>0</v>
      </c>
      <c r="AY426" s="20"/>
      <c r="AZ426" s="10">
        <f t="shared" si="342"/>
        <v>0</v>
      </c>
      <c r="BA426" s="10">
        <f t="shared" si="343"/>
        <v>0</v>
      </c>
    </row>
    <row r="427" spans="1:53" x14ac:dyDescent="0.25">
      <c r="A427" s="1"/>
      <c r="B427" s="3" t="s">
        <v>31</v>
      </c>
      <c r="C427" s="25" t="s">
        <v>32</v>
      </c>
      <c r="D427" s="21"/>
      <c r="E427" s="1">
        <f t="shared" si="326"/>
        <v>0</v>
      </c>
      <c r="F427" s="20"/>
      <c r="G427" s="19"/>
      <c r="H427" s="1">
        <f t="shared" si="327"/>
        <v>0</v>
      </c>
      <c r="I427" s="20"/>
      <c r="J427" s="9"/>
      <c r="K427" s="1">
        <f t="shared" si="328"/>
        <v>0</v>
      </c>
      <c r="L427" s="20"/>
      <c r="M427" s="9"/>
      <c r="N427" s="1">
        <f t="shared" si="329"/>
        <v>0</v>
      </c>
      <c r="O427" s="20"/>
      <c r="P427" s="9"/>
      <c r="Q427" s="1">
        <f t="shared" si="330"/>
        <v>0</v>
      </c>
      <c r="R427" s="20"/>
      <c r="S427" s="9"/>
      <c r="T427" s="1">
        <f t="shared" si="331"/>
        <v>0</v>
      </c>
      <c r="U427" s="20"/>
      <c r="V427" s="9"/>
      <c r="W427" s="1">
        <f t="shared" si="332"/>
        <v>0</v>
      </c>
      <c r="X427" s="20"/>
      <c r="Y427" s="9"/>
      <c r="Z427" s="1">
        <f t="shared" si="333"/>
        <v>0</v>
      </c>
      <c r="AA427" s="20"/>
      <c r="AB427" s="9"/>
      <c r="AC427" s="1">
        <f t="shared" si="334"/>
        <v>0</v>
      </c>
      <c r="AD427" s="20"/>
      <c r="AE427" s="9"/>
      <c r="AF427" s="1">
        <f t="shared" si="335"/>
        <v>0</v>
      </c>
      <c r="AG427" s="20"/>
      <c r="AH427" s="9"/>
      <c r="AI427" s="1">
        <f t="shared" si="336"/>
        <v>0</v>
      </c>
      <c r="AJ427" s="20"/>
      <c r="AK427" s="9"/>
      <c r="AL427" s="1">
        <f t="shared" si="337"/>
        <v>0</v>
      </c>
      <c r="AM427" s="20"/>
      <c r="AN427" s="9"/>
      <c r="AO427" s="1">
        <f t="shared" si="338"/>
        <v>0</v>
      </c>
      <c r="AP427" s="20"/>
      <c r="AQ427" s="9"/>
      <c r="AR427" s="1">
        <f t="shared" si="339"/>
        <v>0</v>
      </c>
      <c r="AT427" s="9"/>
      <c r="AU427" s="1">
        <f t="shared" si="340"/>
        <v>0</v>
      </c>
      <c r="AV427" s="20"/>
      <c r="AW427" s="9"/>
      <c r="AX427" s="1">
        <f t="shared" si="341"/>
        <v>0</v>
      </c>
      <c r="AY427" s="20"/>
      <c r="AZ427" s="10">
        <f t="shared" si="342"/>
        <v>0</v>
      </c>
      <c r="BA427" s="10">
        <f t="shared" si="343"/>
        <v>0</v>
      </c>
    </row>
    <row r="428" spans="1:53" x14ac:dyDescent="0.25">
      <c r="A428" s="1"/>
      <c r="B428" s="3" t="s">
        <v>7</v>
      </c>
      <c r="C428" s="23" t="s">
        <v>28</v>
      </c>
      <c r="D428" s="21"/>
      <c r="E428" s="1">
        <f t="shared" si="326"/>
        <v>0</v>
      </c>
      <c r="F428" s="20"/>
      <c r="G428" s="19"/>
      <c r="H428" s="1">
        <f t="shared" si="327"/>
        <v>0</v>
      </c>
      <c r="I428" s="20"/>
      <c r="J428" s="9"/>
      <c r="K428" s="1">
        <f t="shared" si="328"/>
        <v>0</v>
      </c>
      <c r="L428" s="20"/>
      <c r="M428" s="9"/>
      <c r="N428" s="1">
        <f t="shared" si="329"/>
        <v>0</v>
      </c>
      <c r="O428" s="20"/>
      <c r="P428" s="9"/>
      <c r="Q428" s="1">
        <f t="shared" si="330"/>
        <v>0</v>
      </c>
      <c r="R428" s="20"/>
      <c r="S428" s="9"/>
      <c r="T428" s="1">
        <f t="shared" si="331"/>
        <v>0</v>
      </c>
      <c r="U428" s="20"/>
      <c r="V428" s="9"/>
      <c r="W428" s="1">
        <f t="shared" si="332"/>
        <v>0</v>
      </c>
      <c r="X428" s="20"/>
      <c r="Y428" s="9"/>
      <c r="Z428" s="1">
        <f t="shared" si="333"/>
        <v>0</v>
      </c>
      <c r="AA428" s="20"/>
      <c r="AB428" s="9"/>
      <c r="AC428" s="1">
        <f t="shared" si="334"/>
        <v>0</v>
      </c>
      <c r="AD428" s="20"/>
      <c r="AE428" s="9"/>
      <c r="AF428" s="1">
        <f t="shared" si="335"/>
        <v>0</v>
      </c>
      <c r="AG428" s="20"/>
      <c r="AH428" s="9"/>
      <c r="AI428" s="1">
        <f t="shared" si="336"/>
        <v>0</v>
      </c>
      <c r="AJ428" s="20"/>
      <c r="AK428" s="9"/>
      <c r="AL428" s="1">
        <f t="shared" si="337"/>
        <v>0</v>
      </c>
      <c r="AM428" s="20"/>
      <c r="AN428" s="9"/>
      <c r="AO428" s="1">
        <f t="shared" si="338"/>
        <v>0</v>
      </c>
      <c r="AP428" s="20"/>
      <c r="AQ428" s="9"/>
      <c r="AR428" s="1">
        <f t="shared" si="339"/>
        <v>0</v>
      </c>
      <c r="AT428" s="9"/>
      <c r="AU428" s="1">
        <f t="shared" si="340"/>
        <v>0</v>
      </c>
      <c r="AV428" s="20"/>
      <c r="AW428" s="9"/>
      <c r="AX428" s="1">
        <f t="shared" si="341"/>
        <v>0</v>
      </c>
      <c r="AY428" s="20"/>
      <c r="AZ428" s="10">
        <f t="shared" si="342"/>
        <v>0</v>
      </c>
      <c r="BA428" s="10">
        <f t="shared" si="343"/>
        <v>0</v>
      </c>
    </row>
    <row r="429" spans="1:53" x14ac:dyDescent="0.25">
      <c r="A429" s="1"/>
      <c r="B429" s="3" t="s">
        <v>8</v>
      </c>
      <c r="C429" s="24" t="s">
        <v>12</v>
      </c>
      <c r="D429" s="21"/>
      <c r="E429" s="1">
        <f t="shared" si="326"/>
        <v>0</v>
      </c>
      <c r="F429" s="20"/>
      <c r="G429" s="19"/>
      <c r="H429" s="1">
        <f t="shared" si="327"/>
        <v>0</v>
      </c>
      <c r="I429" s="20"/>
      <c r="J429" s="9"/>
      <c r="K429" s="1">
        <f t="shared" si="328"/>
        <v>0</v>
      </c>
      <c r="L429" s="20"/>
      <c r="M429" s="9"/>
      <c r="N429" s="1">
        <f t="shared" si="329"/>
        <v>0</v>
      </c>
      <c r="O429" s="20"/>
      <c r="P429" s="9"/>
      <c r="Q429" s="1">
        <f t="shared" si="330"/>
        <v>0</v>
      </c>
      <c r="R429" s="20"/>
      <c r="S429" s="9"/>
      <c r="T429" s="1">
        <f t="shared" si="331"/>
        <v>0</v>
      </c>
      <c r="U429" s="20"/>
      <c r="V429" s="9"/>
      <c r="W429" s="1">
        <f t="shared" si="332"/>
        <v>0</v>
      </c>
      <c r="X429" s="20"/>
      <c r="Y429" s="9"/>
      <c r="Z429" s="1">
        <f t="shared" si="333"/>
        <v>0</v>
      </c>
      <c r="AA429" s="20"/>
      <c r="AB429" s="9">
        <v>5</v>
      </c>
      <c r="AC429" s="1">
        <f t="shared" si="334"/>
        <v>1</v>
      </c>
      <c r="AD429" s="20"/>
      <c r="AE429" s="9"/>
      <c r="AF429" s="1">
        <f t="shared" si="335"/>
        <v>0</v>
      </c>
      <c r="AG429" s="20"/>
      <c r="AH429" s="9"/>
      <c r="AI429" s="1">
        <f t="shared" si="336"/>
        <v>0</v>
      </c>
      <c r="AJ429" s="20"/>
      <c r="AK429" s="9"/>
      <c r="AL429" s="1">
        <f t="shared" si="337"/>
        <v>0</v>
      </c>
      <c r="AM429" s="20"/>
      <c r="AN429" s="9"/>
      <c r="AO429" s="1">
        <f t="shared" si="338"/>
        <v>0</v>
      </c>
      <c r="AP429" s="20"/>
      <c r="AQ429" s="9"/>
      <c r="AR429" s="1">
        <f t="shared" si="339"/>
        <v>0</v>
      </c>
      <c r="AT429" s="9"/>
      <c r="AU429" s="1">
        <f t="shared" si="340"/>
        <v>0</v>
      </c>
      <c r="AV429" s="20"/>
      <c r="AW429" s="9"/>
      <c r="AX429" s="1">
        <f t="shared" si="341"/>
        <v>0</v>
      </c>
      <c r="AY429" s="20"/>
      <c r="AZ429" s="10">
        <f t="shared" si="342"/>
        <v>5</v>
      </c>
      <c r="BA429" s="10">
        <f t="shared" si="343"/>
        <v>1</v>
      </c>
    </row>
    <row r="430" spans="1:53" x14ac:dyDescent="0.25">
      <c r="A430" s="16"/>
      <c r="B430" s="1" t="s">
        <v>5</v>
      </c>
      <c r="C430" s="24" t="s">
        <v>13</v>
      </c>
      <c r="D430" s="21"/>
      <c r="E430" s="1">
        <f t="shared" si="326"/>
        <v>0</v>
      </c>
      <c r="F430" s="20"/>
      <c r="G430" s="19"/>
      <c r="H430" s="1">
        <f t="shared" si="327"/>
        <v>0</v>
      </c>
      <c r="I430" s="20"/>
      <c r="J430" s="9"/>
      <c r="K430" s="1">
        <f t="shared" si="328"/>
        <v>0</v>
      </c>
      <c r="L430" s="20"/>
      <c r="M430" s="9"/>
      <c r="N430" s="1">
        <f t="shared" si="329"/>
        <v>0</v>
      </c>
      <c r="O430" s="20"/>
      <c r="P430" s="9"/>
      <c r="Q430" s="1">
        <f t="shared" si="330"/>
        <v>0</v>
      </c>
      <c r="R430" s="20"/>
      <c r="S430" s="9"/>
      <c r="T430" s="1">
        <f t="shared" si="331"/>
        <v>0</v>
      </c>
      <c r="U430" s="20"/>
      <c r="V430" s="9"/>
      <c r="W430" s="1">
        <f t="shared" si="332"/>
        <v>0</v>
      </c>
      <c r="X430" s="20"/>
      <c r="Y430" s="9"/>
      <c r="Z430" s="1">
        <f t="shared" si="333"/>
        <v>0</v>
      </c>
      <c r="AA430" s="20"/>
      <c r="AB430" s="9">
        <v>1</v>
      </c>
      <c r="AC430" s="1">
        <f t="shared" si="334"/>
        <v>1</v>
      </c>
      <c r="AD430" s="20"/>
      <c r="AE430" s="9"/>
      <c r="AF430" s="1">
        <f t="shared" si="335"/>
        <v>0</v>
      </c>
      <c r="AG430" s="20"/>
      <c r="AH430" s="9"/>
      <c r="AI430" s="1">
        <f t="shared" si="336"/>
        <v>0</v>
      </c>
      <c r="AJ430" s="20"/>
      <c r="AK430" s="9"/>
      <c r="AL430" s="1">
        <f t="shared" si="337"/>
        <v>0</v>
      </c>
      <c r="AM430" s="20"/>
      <c r="AN430" s="9"/>
      <c r="AO430" s="1">
        <f t="shared" si="338"/>
        <v>0</v>
      </c>
      <c r="AP430" s="20"/>
      <c r="AQ430" s="9"/>
      <c r="AR430" s="1">
        <f t="shared" si="339"/>
        <v>0</v>
      </c>
      <c r="AT430" s="9"/>
      <c r="AU430" s="1">
        <f t="shared" si="340"/>
        <v>0</v>
      </c>
      <c r="AV430" s="20"/>
      <c r="AW430" s="9"/>
      <c r="AX430" s="1">
        <f t="shared" si="341"/>
        <v>0</v>
      </c>
      <c r="AY430" s="20"/>
      <c r="AZ430" s="10">
        <f t="shared" si="342"/>
        <v>1</v>
      </c>
      <c r="BA430" s="10">
        <f t="shared" si="343"/>
        <v>1</v>
      </c>
    </row>
    <row r="431" spans="1:53" x14ac:dyDescent="0.25">
      <c r="A431" s="17"/>
      <c r="B431" s="1" t="s">
        <v>25</v>
      </c>
      <c r="C431" s="23" t="s">
        <v>24</v>
      </c>
      <c r="D431" s="21"/>
      <c r="E431" s="1">
        <f t="shared" si="326"/>
        <v>0</v>
      </c>
      <c r="F431" s="20"/>
      <c r="G431" s="19"/>
      <c r="H431" s="1">
        <f t="shared" si="327"/>
        <v>0</v>
      </c>
      <c r="I431" s="20"/>
      <c r="J431" s="9"/>
      <c r="K431" s="1">
        <f t="shared" si="328"/>
        <v>0</v>
      </c>
      <c r="L431" s="20"/>
      <c r="M431" s="9"/>
      <c r="N431" s="1">
        <f t="shared" si="329"/>
        <v>0</v>
      </c>
      <c r="O431" s="20"/>
      <c r="P431" s="9"/>
      <c r="Q431" s="1">
        <f t="shared" si="330"/>
        <v>0</v>
      </c>
      <c r="R431" s="20"/>
      <c r="S431" s="9"/>
      <c r="T431" s="1">
        <f t="shared" si="331"/>
        <v>0</v>
      </c>
      <c r="U431" s="20"/>
      <c r="V431" s="9"/>
      <c r="W431" s="1">
        <f t="shared" si="332"/>
        <v>0</v>
      </c>
      <c r="X431" s="20"/>
      <c r="Y431" s="9"/>
      <c r="Z431" s="1">
        <f t="shared" si="333"/>
        <v>0</v>
      </c>
      <c r="AA431" s="20"/>
      <c r="AB431" s="9"/>
      <c r="AC431" s="1">
        <f t="shared" si="334"/>
        <v>0</v>
      </c>
      <c r="AD431" s="20"/>
      <c r="AE431" s="9"/>
      <c r="AF431" s="1">
        <f t="shared" si="335"/>
        <v>0</v>
      </c>
      <c r="AG431" s="20"/>
      <c r="AH431" s="9"/>
      <c r="AI431" s="1">
        <f t="shared" si="336"/>
        <v>0</v>
      </c>
      <c r="AJ431" s="20"/>
      <c r="AK431" s="9"/>
      <c r="AL431" s="1">
        <f t="shared" si="337"/>
        <v>0</v>
      </c>
      <c r="AM431" s="20"/>
      <c r="AN431" s="9"/>
      <c r="AO431" s="1">
        <f t="shared" si="338"/>
        <v>0</v>
      </c>
      <c r="AP431" s="20"/>
      <c r="AQ431" s="9"/>
      <c r="AR431" s="1">
        <f t="shared" si="339"/>
        <v>0</v>
      </c>
      <c r="AT431" s="9"/>
      <c r="AU431" s="1">
        <f t="shared" si="340"/>
        <v>0</v>
      </c>
      <c r="AV431" s="20"/>
      <c r="AW431" s="9"/>
      <c r="AX431" s="1">
        <f t="shared" si="341"/>
        <v>0</v>
      </c>
      <c r="AY431" s="20"/>
      <c r="AZ431" s="10">
        <f t="shared" si="342"/>
        <v>0</v>
      </c>
      <c r="BA431" s="10">
        <f t="shared" si="343"/>
        <v>0</v>
      </c>
    </row>
    <row r="432" spans="1:53" x14ac:dyDescent="0.25">
      <c r="A432" s="1"/>
      <c r="B432" s="1" t="s">
        <v>30</v>
      </c>
      <c r="C432" s="24" t="s">
        <v>23</v>
      </c>
      <c r="D432" s="21"/>
      <c r="E432" s="1">
        <f t="shared" si="326"/>
        <v>0</v>
      </c>
      <c r="F432" s="20"/>
      <c r="G432" s="19"/>
      <c r="H432" s="1">
        <f t="shared" si="327"/>
        <v>0</v>
      </c>
      <c r="I432" s="20"/>
      <c r="J432" s="9"/>
      <c r="K432" s="1">
        <f t="shared" si="328"/>
        <v>0</v>
      </c>
      <c r="L432" s="20"/>
      <c r="M432" s="9"/>
      <c r="N432" s="1">
        <f t="shared" si="329"/>
        <v>0</v>
      </c>
      <c r="O432" s="20"/>
      <c r="P432" s="9"/>
      <c r="Q432" s="1">
        <f t="shared" si="330"/>
        <v>0</v>
      </c>
      <c r="R432" s="20"/>
      <c r="S432" s="9"/>
      <c r="T432" s="1">
        <f t="shared" si="331"/>
        <v>0</v>
      </c>
      <c r="U432" s="20"/>
      <c r="V432" s="9"/>
      <c r="W432" s="1">
        <f t="shared" si="332"/>
        <v>0</v>
      </c>
      <c r="X432" s="20"/>
      <c r="Y432" s="9"/>
      <c r="Z432" s="1">
        <f t="shared" si="333"/>
        <v>0</v>
      </c>
      <c r="AA432" s="20"/>
      <c r="AB432" s="9"/>
      <c r="AC432" s="1">
        <f t="shared" si="334"/>
        <v>0</v>
      </c>
      <c r="AD432" s="20"/>
      <c r="AE432" s="9"/>
      <c r="AF432" s="1">
        <f t="shared" si="335"/>
        <v>0</v>
      </c>
      <c r="AG432" s="20"/>
      <c r="AH432" s="9"/>
      <c r="AI432" s="1">
        <f t="shared" si="336"/>
        <v>0</v>
      </c>
      <c r="AJ432" s="20"/>
      <c r="AK432" s="9"/>
      <c r="AL432" s="1">
        <f t="shared" si="337"/>
        <v>0</v>
      </c>
      <c r="AM432" s="20"/>
      <c r="AN432" s="9"/>
      <c r="AO432" s="1">
        <f t="shared" si="338"/>
        <v>0</v>
      </c>
      <c r="AP432" s="20"/>
      <c r="AQ432" s="9"/>
      <c r="AR432" s="1">
        <f t="shared" si="339"/>
        <v>0</v>
      </c>
      <c r="AT432" s="9"/>
      <c r="AU432" s="1">
        <f t="shared" si="340"/>
        <v>0</v>
      </c>
      <c r="AV432" s="20"/>
      <c r="AW432" s="9"/>
      <c r="AX432" s="1">
        <f t="shared" si="341"/>
        <v>0</v>
      </c>
      <c r="AY432" s="20"/>
      <c r="AZ432" s="10">
        <f t="shared" si="342"/>
        <v>0</v>
      </c>
      <c r="BA432" s="10">
        <f t="shared" si="343"/>
        <v>0</v>
      </c>
    </row>
    <row r="433" spans="1:53" x14ac:dyDescent="0.25">
      <c r="A433" s="1"/>
      <c r="B433" s="1" t="s">
        <v>35</v>
      </c>
      <c r="C433" s="27" t="s">
        <v>37</v>
      </c>
      <c r="D433" s="28"/>
      <c r="E433" s="1">
        <f t="shared" si="326"/>
        <v>0</v>
      </c>
      <c r="F433" s="20"/>
      <c r="G433" s="19"/>
      <c r="H433" s="1">
        <f t="shared" si="327"/>
        <v>0</v>
      </c>
      <c r="I433" s="20"/>
      <c r="J433" s="9"/>
      <c r="K433" s="1">
        <f t="shared" si="328"/>
        <v>0</v>
      </c>
      <c r="L433" s="20"/>
      <c r="M433" s="9"/>
      <c r="N433" s="1">
        <f t="shared" si="329"/>
        <v>0</v>
      </c>
      <c r="O433" s="20"/>
      <c r="P433" s="9"/>
      <c r="Q433" s="1">
        <f t="shared" si="330"/>
        <v>0</v>
      </c>
      <c r="R433" s="20"/>
      <c r="S433" s="9"/>
      <c r="T433" s="1">
        <f t="shared" si="331"/>
        <v>0</v>
      </c>
      <c r="U433" s="20"/>
      <c r="V433" s="9"/>
      <c r="W433" s="1">
        <f t="shared" si="332"/>
        <v>0</v>
      </c>
      <c r="X433" s="20"/>
      <c r="Y433" s="9"/>
      <c r="Z433" s="1">
        <f t="shared" si="333"/>
        <v>0</v>
      </c>
      <c r="AA433" s="20"/>
      <c r="AB433" s="9"/>
      <c r="AC433" s="1">
        <f t="shared" si="334"/>
        <v>0</v>
      </c>
      <c r="AD433" s="20"/>
      <c r="AE433" s="9"/>
      <c r="AF433" s="1">
        <f t="shared" si="335"/>
        <v>0</v>
      </c>
      <c r="AG433" s="20"/>
      <c r="AH433" s="9"/>
      <c r="AI433" s="1">
        <f t="shared" si="336"/>
        <v>0</v>
      </c>
      <c r="AJ433" s="20"/>
      <c r="AK433" s="9"/>
      <c r="AL433" s="1">
        <f t="shared" si="337"/>
        <v>0</v>
      </c>
      <c r="AM433" s="20"/>
      <c r="AN433" s="9"/>
      <c r="AO433" s="1">
        <f t="shared" si="338"/>
        <v>0</v>
      </c>
      <c r="AP433" s="20"/>
      <c r="AQ433" s="9"/>
      <c r="AR433" s="1">
        <f t="shared" si="339"/>
        <v>0</v>
      </c>
      <c r="AT433" s="9"/>
      <c r="AU433" s="1">
        <f t="shared" si="340"/>
        <v>0</v>
      </c>
      <c r="AV433" s="20"/>
      <c r="AW433" s="9"/>
      <c r="AX433" s="1">
        <f t="shared" si="341"/>
        <v>0</v>
      </c>
      <c r="AY433" s="20"/>
      <c r="AZ433" s="10">
        <f t="shared" si="342"/>
        <v>0</v>
      </c>
      <c r="BA433" s="10">
        <f t="shared" si="343"/>
        <v>0</v>
      </c>
    </row>
    <row r="434" spans="1:53" x14ac:dyDescent="0.25">
      <c r="A434" s="1"/>
      <c r="B434" s="1" t="s">
        <v>36</v>
      </c>
      <c r="C434" s="23" t="s">
        <v>36</v>
      </c>
      <c r="D434" s="21"/>
      <c r="E434" s="1">
        <f t="shared" si="326"/>
        <v>0</v>
      </c>
      <c r="F434" s="20"/>
      <c r="G434" s="19"/>
      <c r="H434" s="1">
        <f t="shared" si="327"/>
        <v>0</v>
      </c>
      <c r="I434" s="20"/>
      <c r="J434" s="9"/>
      <c r="K434" s="1">
        <f t="shared" si="328"/>
        <v>0</v>
      </c>
      <c r="L434" s="20"/>
      <c r="M434" s="9"/>
      <c r="N434" s="1">
        <f t="shared" si="329"/>
        <v>0</v>
      </c>
      <c r="O434" s="20"/>
      <c r="P434" s="9"/>
      <c r="Q434" s="1">
        <f t="shared" si="330"/>
        <v>0</v>
      </c>
      <c r="R434" s="20"/>
      <c r="S434" s="9"/>
      <c r="T434" s="1">
        <f t="shared" si="331"/>
        <v>0</v>
      </c>
      <c r="U434" s="20"/>
      <c r="V434" s="9"/>
      <c r="W434" s="1">
        <f t="shared" si="332"/>
        <v>0</v>
      </c>
      <c r="X434" s="20"/>
      <c r="Y434" s="9"/>
      <c r="Z434" s="1">
        <f t="shared" si="333"/>
        <v>0</v>
      </c>
      <c r="AA434" s="20"/>
      <c r="AB434" s="9"/>
      <c r="AC434" s="1">
        <f t="shared" si="334"/>
        <v>0</v>
      </c>
      <c r="AD434" s="20"/>
      <c r="AE434" s="9"/>
      <c r="AF434" s="1">
        <f t="shared" si="335"/>
        <v>0</v>
      </c>
      <c r="AG434" s="20"/>
      <c r="AH434" s="9"/>
      <c r="AI434" s="1">
        <f t="shared" si="336"/>
        <v>0</v>
      </c>
      <c r="AJ434" s="20"/>
      <c r="AK434" s="9"/>
      <c r="AL434" s="1">
        <f t="shared" si="337"/>
        <v>0</v>
      </c>
      <c r="AM434" s="20"/>
      <c r="AN434" s="9"/>
      <c r="AO434" s="1">
        <f t="shared" si="338"/>
        <v>0</v>
      </c>
      <c r="AP434" s="20"/>
      <c r="AQ434" s="9"/>
      <c r="AR434" s="1">
        <f t="shared" si="339"/>
        <v>0</v>
      </c>
      <c r="AT434" s="9"/>
      <c r="AU434" s="1">
        <f t="shared" si="340"/>
        <v>0</v>
      </c>
      <c r="AV434" s="20"/>
      <c r="AW434" s="9"/>
      <c r="AX434" s="1">
        <f t="shared" si="341"/>
        <v>0</v>
      </c>
      <c r="AY434" s="20"/>
      <c r="AZ434" s="10">
        <f t="shared" si="342"/>
        <v>0</v>
      </c>
      <c r="BA434" s="10">
        <f t="shared" si="343"/>
        <v>0</v>
      </c>
    </row>
    <row r="435" spans="1:53" ht="15.75" thickBot="1" x14ac:dyDescent="0.3">
      <c r="A435" s="1"/>
      <c r="B435" s="1"/>
      <c r="C435" s="23"/>
      <c r="D435" s="21"/>
      <c r="E435" s="1">
        <f t="shared" si="326"/>
        <v>0</v>
      </c>
      <c r="F435" s="20"/>
      <c r="G435" s="19"/>
      <c r="H435" s="1">
        <f t="shared" si="327"/>
        <v>0</v>
      </c>
      <c r="I435" s="20"/>
      <c r="J435" s="9"/>
      <c r="K435" s="1">
        <f t="shared" si="328"/>
        <v>0</v>
      </c>
      <c r="L435" s="20"/>
      <c r="M435" s="9"/>
      <c r="N435" s="1">
        <f t="shared" si="329"/>
        <v>0</v>
      </c>
      <c r="O435" s="20"/>
      <c r="P435" s="9"/>
      <c r="Q435" s="1">
        <f t="shared" si="330"/>
        <v>0</v>
      </c>
      <c r="R435" s="20"/>
      <c r="S435" s="9"/>
      <c r="T435" s="1">
        <f t="shared" si="331"/>
        <v>0</v>
      </c>
      <c r="U435" s="20"/>
      <c r="V435" s="9"/>
      <c r="W435" s="1">
        <f t="shared" si="332"/>
        <v>0</v>
      </c>
      <c r="X435" s="20"/>
      <c r="Y435" s="9"/>
      <c r="Z435" s="1">
        <f t="shared" si="333"/>
        <v>0</v>
      </c>
      <c r="AA435" s="20"/>
      <c r="AB435" s="9"/>
      <c r="AC435" s="1">
        <f t="shared" si="334"/>
        <v>0</v>
      </c>
      <c r="AD435" s="20"/>
      <c r="AE435" s="9"/>
      <c r="AF435" s="1">
        <f t="shared" si="335"/>
        <v>0</v>
      </c>
      <c r="AG435" s="20"/>
      <c r="AH435" s="9"/>
      <c r="AI435" s="1">
        <f t="shared" si="336"/>
        <v>0</v>
      </c>
      <c r="AJ435" s="20"/>
      <c r="AK435" s="9"/>
      <c r="AL435" s="1">
        <f t="shared" si="337"/>
        <v>0</v>
      </c>
      <c r="AM435" s="20"/>
      <c r="AN435" s="9"/>
      <c r="AO435" s="1">
        <f t="shared" si="338"/>
        <v>0</v>
      </c>
      <c r="AP435" s="20"/>
      <c r="AQ435" s="9"/>
      <c r="AR435" s="1">
        <f t="shared" si="339"/>
        <v>0</v>
      </c>
      <c r="AT435" s="9"/>
      <c r="AU435" s="1">
        <f t="shared" si="340"/>
        <v>0</v>
      </c>
      <c r="AV435" s="20"/>
      <c r="AW435" s="9"/>
      <c r="AX435" s="1">
        <f t="shared" si="341"/>
        <v>0</v>
      </c>
      <c r="AY435" s="20"/>
      <c r="AZ435" s="10">
        <f t="shared" si="342"/>
        <v>0</v>
      </c>
      <c r="BA435" s="10">
        <f t="shared" si="343"/>
        <v>0</v>
      </c>
    </row>
    <row r="436" spans="1:53" ht="16.5" thickTop="1" thickBot="1" x14ac:dyDescent="0.3">
      <c r="A436" s="1"/>
      <c r="B436" s="1"/>
      <c r="C436" s="2"/>
      <c r="D436" s="1">
        <f>SUM(D419:D435)</f>
        <v>0</v>
      </c>
      <c r="E436" s="11">
        <f>SUM(E419:E435)</f>
        <v>0</v>
      </c>
      <c r="G436" s="1">
        <f>SUM(G419:G435)</f>
        <v>0</v>
      </c>
      <c r="H436" s="11">
        <f>SUM(H419:H435)</f>
        <v>0</v>
      </c>
      <c r="J436" s="1">
        <f>SUM(J419:J435)</f>
        <v>0</v>
      </c>
      <c r="K436" s="11">
        <f>SUM(K419:K435)</f>
        <v>0</v>
      </c>
      <c r="M436" s="1">
        <f>SUM(M419:M435)</f>
        <v>0</v>
      </c>
      <c r="N436" s="11">
        <f>SUM(N419:N435)</f>
        <v>0</v>
      </c>
      <c r="P436" s="1">
        <f>SUM(P419:P435)</f>
        <v>0</v>
      </c>
      <c r="Q436" s="11">
        <f>SUM(Q419:Q435)</f>
        <v>0</v>
      </c>
      <c r="S436" s="1">
        <f>SUM(S419:S435)</f>
        <v>0</v>
      </c>
      <c r="T436" s="11">
        <f>SUM(T419:T435)</f>
        <v>0</v>
      </c>
      <c r="V436" s="1">
        <f>SUM(V419:V435)</f>
        <v>0</v>
      </c>
      <c r="W436" s="11">
        <f>SUM(W419:W435)</f>
        <v>0</v>
      </c>
      <c r="Y436" s="1">
        <f>SUM(Y419:Y435)</f>
        <v>0</v>
      </c>
      <c r="Z436" s="11">
        <f>SUM(Z419:Z435)</f>
        <v>0</v>
      </c>
      <c r="AB436" s="1">
        <f>SUM(AB419:AB435)</f>
        <v>7</v>
      </c>
      <c r="AC436" s="11">
        <f>SUM(AC419:AC435)</f>
        <v>3</v>
      </c>
      <c r="AE436" s="1">
        <f>SUM(AE419:AE435)</f>
        <v>0</v>
      </c>
      <c r="AF436" s="11">
        <f>SUM(AF419:AF435)</f>
        <v>0</v>
      </c>
      <c r="AH436" s="1">
        <f>SUM(AH419:AH435)</f>
        <v>0</v>
      </c>
      <c r="AI436" s="11">
        <f>SUM(AI419:AI435)</f>
        <v>0</v>
      </c>
      <c r="AK436" s="1">
        <f>SUM(AK419:AK435)</f>
        <v>0</v>
      </c>
      <c r="AL436" s="11">
        <f>SUM(AL419:AL435)</f>
        <v>0</v>
      </c>
      <c r="AN436" s="1">
        <f>SUM(AN419:AN435)</f>
        <v>0</v>
      </c>
      <c r="AO436" s="11">
        <f>SUM(AO419:AO435)</f>
        <v>0</v>
      </c>
      <c r="AQ436" s="1">
        <f>SUM(AQ419:AQ435)</f>
        <v>0</v>
      </c>
      <c r="AR436" s="11">
        <f>SUM(AR419:AR435)</f>
        <v>0</v>
      </c>
      <c r="AT436" s="1">
        <f>SUM(AT419:AT435)</f>
        <v>0</v>
      </c>
      <c r="AU436" s="11">
        <f>SUM(AU419:AU435)</f>
        <v>0</v>
      </c>
      <c r="AW436" s="1">
        <f>SUM(AW419:AW435)</f>
        <v>0</v>
      </c>
      <c r="AX436" s="11">
        <f>SUM(AX419:AX435)</f>
        <v>0</v>
      </c>
      <c r="AZ436" s="12">
        <f>SUM(AZ419:AZ435)</f>
        <v>7</v>
      </c>
      <c r="BA436" s="14">
        <f>AVERAGE(BA419:BA435)</f>
        <v>0.17647058823529413</v>
      </c>
    </row>
    <row r="437" spans="1:53" ht="15.75" thickTop="1" x14ac:dyDescent="0.25"/>
    <row r="438" spans="1:53" ht="22.5" x14ac:dyDescent="0.3">
      <c r="A438" s="1"/>
      <c r="B438" s="4" t="s">
        <v>1</v>
      </c>
      <c r="C438" s="2"/>
      <c r="D438" s="3"/>
      <c r="E438" s="3"/>
      <c r="G438" s="1"/>
      <c r="H438" s="1"/>
      <c r="J438" s="1"/>
      <c r="K438" s="1"/>
      <c r="M438" s="1"/>
      <c r="N438" s="1"/>
      <c r="P438" s="1"/>
      <c r="Q438" s="1"/>
      <c r="S438" s="1"/>
      <c r="T438" s="1"/>
      <c r="V438" s="1"/>
      <c r="W438" s="1"/>
      <c r="Y438" s="1"/>
      <c r="Z438" s="1"/>
      <c r="AB438" s="1"/>
      <c r="AC438" s="1"/>
      <c r="AE438" s="1"/>
      <c r="AF438" s="1"/>
      <c r="AH438" s="1"/>
      <c r="AI438" s="1"/>
      <c r="AK438" s="1"/>
      <c r="AL438" s="1"/>
      <c r="AN438" s="1"/>
      <c r="AO438" s="1"/>
      <c r="AQ438" s="1"/>
      <c r="AR438" s="1"/>
      <c r="AT438" s="1"/>
      <c r="AU438" s="1"/>
      <c r="AW438" s="1"/>
      <c r="AX438" s="1"/>
      <c r="AY438" s="1"/>
      <c r="AZ438" s="1"/>
    </row>
    <row r="439" spans="1:53" x14ac:dyDescent="0.25">
      <c r="A439" s="1"/>
      <c r="B439" s="1"/>
      <c r="C439" s="2"/>
      <c r="D439" s="26" t="s">
        <v>38</v>
      </c>
      <c r="E439" s="15"/>
      <c r="G439" s="136" t="s">
        <v>39</v>
      </c>
      <c r="H439" s="136"/>
      <c r="J439" s="136" t="s">
        <v>41</v>
      </c>
      <c r="K439" s="136"/>
      <c r="M439" s="136" t="s">
        <v>40</v>
      </c>
      <c r="N439" s="136"/>
      <c r="P439" s="136" t="s">
        <v>42</v>
      </c>
      <c r="Q439" s="136"/>
      <c r="S439" s="136" t="s">
        <v>43</v>
      </c>
      <c r="T439" s="136"/>
      <c r="V439" s="136" t="s">
        <v>44</v>
      </c>
      <c r="W439" s="136"/>
      <c r="Y439" s="136" t="s">
        <v>45</v>
      </c>
      <c r="Z439" s="136"/>
      <c r="AB439" s="136" t="s">
        <v>46</v>
      </c>
      <c r="AC439" s="136"/>
      <c r="AE439" s="136" t="s">
        <v>47</v>
      </c>
      <c r="AF439" s="136"/>
      <c r="AH439" s="136" t="s">
        <v>48</v>
      </c>
      <c r="AI439" s="136"/>
      <c r="AK439" s="136" t="s">
        <v>46</v>
      </c>
      <c r="AL439" s="136"/>
      <c r="AN439" s="136" t="s">
        <v>47</v>
      </c>
      <c r="AO439" s="136"/>
      <c r="AQ439" s="136" t="s">
        <v>48</v>
      </c>
      <c r="AR439" s="136"/>
      <c r="AT439" s="26" t="s">
        <v>49</v>
      </c>
      <c r="AU439" s="26"/>
      <c r="AW439" s="26" t="s">
        <v>50</v>
      </c>
      <c r="AX439" s="26"/>
      <c r="AY439" s="1"/>
      <c r="AZ439" s="1"/>
    </row>
    <row r="440" spans="1:53" ht="18" thickBot="1" x14ac:dyDescent="0.35">
      <c r="A440" s="1"/>
      <c r="B440" s="5" t="s">
        <v>2</v>
      </c>
      <c r="C440" s="6" t="s">
        <v>3</v>
      </c>
      <c r="D440" s="7" t="s">
        <v>9</v>
      </c>
      <c r="E440" s="7" t="s">
        <v>4</v>
      </c>
      <c r="G440" s="7" t="s">
        <v>9</v>
      </c>
      <c r="H440" s="8" t="s">
        <v>4</v>
      </c>
      <c r="J440" s="7" t="s">
        <v>9</v>
      </c>
      <c r="K440" s="8" t="s">
        <v>4</v>
      </c>
      <c r="M440" s="7" t="s">
        <v>9</v>
      </c>
      <c r="N440" s="8" t="s">
        <v>4</v>
      </c>
      <c r="P440" s="7" t="s">
        <v>9</v>
      </c>
      <c r="Q440" s="8" t="s">
        <v>4</v>
      </c>
      <c r="S440" s="7" t="s">
        <v>9</v>
      </c>
      <c r="T440" s="8" t="s">
        <v>4</v>
      </c>
      <c r="V440" s="7" t="s">
        <v>9</v>
      </c>
      <c r="W440" s="8" t="s">
        <v>4</v>
      </c>
      <c r="Y440" s="7" t="s">
        <v>9</v>
      </c>
      <c r="Z440" s="8" t="s">
        <v>4</v>
      </c>
      <c r="AB440" s="7" t="s">
        <v>9</v>
      </c>
      <c r="AC440" s="8" t="s">
        <v>4</v>
      </c>
      <c r="AE440" s="7" t="s">
        <v>9</v>
      </c>
      <c r="AF440" s="8" t="s">
        <v>4</v>
      </c>
      <c r="AH440" s="7" t="s">
        <v>9</v>
      </c>
      <c r="AI440" s="8" t="s">
        <v>4</v>
      </c>
      <c r="AK440" s="7" t="s">
        <v>9</v>
      </c>
      <c r="AL440" s="8" t="s">
        <v>4</v>
      </c>
      <c r="AN440" s="7" t="s">
        <v>9</v>
      </c>
      <c r="AO440" s="8" t="s">
        <v>4</v>
      </c>
      <c r="AQ440" s="7" t="s">
        <v>9</v>
      </c>
      <c r="AR440" s="8" t="s">
        <v>4</v>
      </c>
      <c r="AT440" s="7" t="s">
        <v>9</v>
      </c>
      <c r="AU440" s="8" t="s">
        <v>4</v>
      </c>
      <c r="AW440" s="7" t="s">
        <v>9</v>
      </c>
      <c r="AX440" s="8" t="s">
        <v>4</v>
      </c>
      <c r="AZ440" s="8" t="s">
        <v>10</v>
      </c>
      <c r="BA440" s="5" t="s">
        <v>11</v>
      </c>
    </row>
    <row r="441" spans="1:53" ht="16.5" thickTop="1" thickBot="1" x14ac:dyDescent="0.3">
      <c r="A441" s="13" t="s">
        <v>70</v>
      </c>
      <c r="B441" s="1"/>
      <c r="C441" s="22"/>
      <c r="D441" s="3"/>
      <c r="E441" s="3"/>
      <c r="F441" s="20"/>
      <c r="G441" s="1"/>
      <c r="H441" s="1"/>
      <c r="I441" s="20"/>
      <c r="J441" s="1"/>
      <c r="K441" s="1"/>
      <c r="L441" s="20"/>
      <c r="M441" s="1"/>
      <c r="N441" s="1"/>
      <c r="O441" s="20"/>
      <c r="P441" s="1"/>
      <c r="Q441" s="1"/>
      <c r="R441" s="20"/>
      <c r="S441" s="1"/>
      <c r="T441" s="1"/>
      <c r="U441" s="20"/>
      <c r="V441" s="1"/>
      <c r="W441" s="1"/>
      <c r="X441" s="20"/>
      <c r="Y441" s="1"/>
      <c r="Z441" s="1"/>
      <c r="AA441" s="20"/>
      <c r="AB441" s="1"/>
      <c r="AC441" s="1"/>
      <c r="AD441" s="20"/>
      <c r="AE441" s="1"/>
      <c r="AF441" s="1"/>
      <c r="AG441" s="20"/>
      <c r="AH441" s="1"/>
      <c r="AI441" s="1"/>
      <c r="AJ441" s="20"/>
      <c r="AK441" s="1"/>
      <c r="AL441" s="1"/>
      <c r="AM441" s="20"/>
      <c r="AN441" s="1"/>
      <c r="AO441" s="1"/>
      <c r="AP441" s="20"/>
      <c r="AQ441" s="1"/>
      <c r="AR441" s="1"/>
      <c r="AT441" s="1"/>
      <c r="AU441" s="1"/>
      <c r="AV441" s="20"/>
      <c r="AW441" s="1"/>
      <c r="AX441" s="1"/>
      <c r="AY441" s="20"/>
      <c r="AZ441" s="1"/>
      <c r="BA441" s="1"/>
    </row>
    <row r="442" spans="1:53" x14ac:dyDescent="0.25">
      <c r="A442" s="1"/>
      <c r="B442" s="1" t="s">
        <v>26</v>
      </c>
      <c r="C442" s="23" t="s">
        <v>27</v>
      </c>
      <c r="D442" s="21"/>
      <c r="E442" s="1">
        <f t="shared" ref="E442:E458" si="344">COUNT(D442)</f>
        <v>0</v>
      </c>
      <c r="F442" s="20"/>
      <c r="G442" s="19"/>
      <c r="H442" s="1">
        <f t="shared" ref="H442:H458" si="345">COUNT(G442)</f>
        <v>0</v>
      </c>
      <c r="I442" s="20"/>
      <c r="J442" s="9"/>
      <c r="K442" s="1">
        <f t="shared" ref="K442:K458" si="346">COUNT(J442)</f>
        <v>0</v>
      </c>
      <c r="L442" s="20"/>
      <c r="M442" s="9"/>
      <c r="N442" s="1">
        <f t="shared" ref="N442:N458" si="347">COUNT(M442)</f>
        <v>0</v>
      </c>
      <c r="O442" s="20"/>
      <c r="P442" s="9"/>
      <c r="Q442" s="1">
        <f t="shared" ref="Q442:Q458" si="348">COUNT(P442)</f>
        <v>0</v>
      </c>
      <c r="R442" s="20"/>
      <c r="S442" s="9"/>
      <c r="T442" s="1">
        <f t="shared" ref="T442:T458" si="349">COUNT(S442)</f>
        <v>0</v>
      </c>
      <c r="U442" s="20"/>
      <c r="V442" s="9"/>
      <c r="W442" s="1">
        <f t="shared" ref="W442:W458" si="350">COUNT(V442)</f>
        <v>0</v>
      </c>
      <c r="X442" s="20"/>
      <c r="Y442" s="9"/>
      <c r="Z442" s="1">
        <f t="shared" ref="Z442:Z458" si="351">COUNT(Y442)</f>
        <v>0</v>
      </c>
      <c r="AA442" s="20"/>
      <c r="AB442" s="9"/>
      <c r="AC442" s="1">
        <f t="shared" ref="AC442:AC458" si="352">COUNT(AB442)</f>
        <v>0</v>
      </c>
      <c r="AD442" s="20"/>
      <c r="AE442" s="9"/>
      <c r="AF442" s="1">
        <f t="shared" ref="AF442:AF458" si="353">COUNT(AE442)</f>
        <v>0</v>
      </c>
      <c r="AG442" s="20"/>
      <c r="AH442" s="9"/>
      <c r="AI442" s="1">
        <f t="shared" ref="AI442:AI458" si="354">COUNT(AH442)</f>
        <v>0</v>
      </c>
      <c r="AJ442" s="20"/>
      <c r="AK442" s="9"/>
      <c r="AL442" s="1">
        <f t="shared" ref="AL442:AL458" si="355">COUNT(AK442)</f>
        <v>0</v>
      </c>
      <c r="AM442" s="20"/>
      <c r="AN442" s="9"/>
      <c r="AO442" s="1">
        <f t="shared" ref="AO442:AO458" si="356">COUNT(AN442)</f>
        <v>0</v>
      </c>
      <c r="AP442" s="20"/>
      <c r="AQ442" s="9"/>
      <c r="AR442" s="1">
        <f t="shared" ref="AR442:AR458" si="357">COUNT(AQ442)</f>
        <v>0</v>
      </c>
      <c r="AT442" s="9"/>
      <c r="AU442" s="1">
        <f t="shared" ref="AU442:AU458" si="358">COUNT(AT442)</f>
        <v>0</v>
      </c>
      <c r="AV442" s="20"/>
      <c r="AW442" s="9"/>
      <c r="AX442" s="1">
        <f t="shared" ref="AX442:AX458" si="359">COUNT(AW442)</f>
        <v>0</v>
      </c>
      <c r="AY442" s="20"/>
      <c r="AZ442" s="10">
        <f t="shared" ref="AZ442:AZ458" si="360">SUM(AW442,AT442,AH442,AE442,AB442,Y442,V442,S442,P442,M442,J442,G442,D442)</f>
        <v>0</v>
      </c>
      <c r="BA442" s="10">
        <f t="shared" ref="BA442:BA458" si="361">SUM(AX442,AU442,AI442,AF442,AC442,Z442,W442,T442,Q442,N442,K442,H442,E442)</f>
        <v>0</v>
      </c>
    </row>
    <row r="443" spans="1:53" x14ac:dyDescent="0.25">
      <c r="A443" s="1"/>
      <c r="B443" s="18" t="s">
        <v>15</v>
      </c>
      <c r="C443" s="24" t="s">
        <v>22</v>
      </c>
      <c r="D443" s="21"/>
      <c r="E443" s="1">
        <f t="shared" si="344"/>
        <v>0</v>
      </c>
      <c r="F443" s="20"/>
      <c r="G443" s="19"/>
      <c r="H443" s="1">
        <f t="shared" si="345"/>
        <v>0</v>
      </c>
      <c r="I443" s="20"/>
      <c r="J443" s="9"/>
      <c r="K443" s="1">
        <f t="shared" si="346"/>
        <v>0</v>
      </c>
      <c r="L443" s="20"/>
      <c r="M443" s="9"/>
      <c r="N443" s="1">
        <f t="shared" si="347"/>
        <v>0</v>
      </c>
      <c r="O443" s="20"/>
      <c r="P443" s="9"/>
      <c r="Q443" s="1">
        <f t="shared" si="348"/>
        <v>0</v>
      </c>
      <c r="R443" s="20"/>
      <c r="S443" s="9"/>
      <c r="T443" s="1">
        <f t="shared" si="349"/>
        <v>0</v>
      </c>
      <c r="U443" s="20"/>
      <c r="V443" s="9"/>
      <c r="W443" s="1">
        <f t="shared" si="350"/>
        <v>0</v>
      </c>
      <c r="X443" s="20"/>
      <c r="Y443" s="9"/>
      <c r="Z443" s="1">
        <f t="shared" si="351"/>
        <v>0</v>
      </c>
      <c r="AA443" s="20"/>
      <c r="AB443" s="9"/>
      <c r="AC443" s="1">
        <f t="shared" si="352"/>
        <v>0</v>
      </c>
      <c r="AD443" s="20"/>
      <c r="AE443" s="9"/>
      <c r="AF443" s="1">
        <f t="shared" si="353"/>
        <v>0</v>
      </c>
      <c r="AG443" s="20"/>
      <c r="AH443" s="9"/>
      <c r="AI443" s="1">
        <f t="shared" si="354"/>
        <v>0</v>
      </c>
      <c r="AJ443" s="20"/>
      <c r="AK443" s="9"/>
      <c r="AL443" s="1">
        <f t="shared" si="355"/>
        <v>0</v>
      </c>
      <c r="AM443" s="20"/>
      <c r="AN443" s="9"/>
      <c r="AO443" s="1">
        <f t="shared" si="356"/>
        <v>0</v>
      </c>
      <c r="AP443" s="20"/>
      <c r="AQ443" s="9"/>
      <c r="AR443" s="1">
        <f t="shared" si="357"/>
        <v>0</v>
      </c>
      <c r="AT443" s="9"/>
      <c r="AU443" s="1">
        <f t="shared" si="358"/>
        <v>0</v>
      </c>
      <c r="AV443" s="20"/>
      <c r="AW443" s="9"/>
      <c r="AX443" s="1">
        <f t="shared" si="359"/>
        <v>0</v>
      </c>
      <c r="AY443" s="20"/>
      <c r="AZ443" s="10">
        <f t="shared" si="360"/>
        <v>0</v>
      </c>
      <c r="BA443" s="10">
        <f t="shared" si="361"/>
        <v>0</v>
      </c>
    </row>
    <row r="444" spans="1:53" x14ac:dyDescent="0.25">
      <c r="A444" s="1"/>
      <c r="B444" s="3" t="s">
        <v>17</v>
      </c>
      <c r="C444" s="23" t="s">
        <v>18</v>
      </c>
      <c r="D444" s="21"/>
      <c r="E444" s="1">
        <f t="shared" si="344"/>
        <v>0</v>
      </c>
      <c r="F444" s="20"/>
      <c r="G444" s="19"/>
      <c r="H444" s="1">
        <f t="shared" si="345"/>
        <v>0</v>
      </c>
      <c r="I444" s="20"/>
      <c r="J444" s="9"/>
      <c r="K444" s="1">
        <f t="shared" si="346"/>
        <v>0</v>
      </c>
      <c r="L444" s="20"/>
      <c r="M444" s="9"/>
      <c r="N444" s="1">
        <f t="shared" si="347"/>
        <v>0</v>
      </c>
      <c r="O444" s="20"/>
      <c r="P444" s="9"/>
      <c r="Q444" s="1">
        <f t="shared" si="348"/>
        <v>0</v>
      </c>
      <c r="R444" s="20"/>
      <c r="S444" s="9"/>
      <c r="T444" s="1">
        <f t="shared" si="349"/>
        <v>0</v>
      </c>
      <c r="U444" s="20"/>
      <c r="V444" s="9"/>
      <c r="W444" s="1">
        <f t="shared" si="350"/>
        <v>0</v>
      </c>
      <c r="X444" s="20"/>
      <c r="Y444" s="9"/>
      <c r="Z444" s="1">
        <f t="shared" si="351"/>
        <v>0</v>
      </c>
      <c r="AA444" s="20"/>
      <c r="AB444" s="9"/>
      <c r="AC444" s="1">
        <f t="shared" si="352"/>
        <v>0</v>
      </c>
      <c r="AD444" s="20"/>
      <c r="AE444" s="9"/>
      <c r="AF444" s="1">
        <f t="shared" si="353"/>
        <v>0</v>
      </c>
      <c r="AG444" s="20"/>
      <c r="AH444" s="9"/>
      <c r="AI444" s="1">
        <f t="shared" si="354"/>
        <v>0</v>
      </c>
      <c r="AJ444" s="20"/>
      <c r="AK444" s="9"/>
      <c r="AL444" s="1">
        <f t="shared" si="355"/>
        <v>0</v>
      </c>
      <c r="AM444" s="20"/>
      <c r="AN444" s="9"/>
      <c r="AO444" s="1">
        <f t="shared" si="356"/>
        <v>0</v>
      </c>
      <c r="AP444" s="20"/>
      <c r="AQ444" s="9"/>
      <c r="AR444" s="1">
        <f t="shared" si="357"/>
        <v>0</v>
      </c>
      <c r="AT444" s="9"/>
      <c r="AU444" s="1">
        <f t="shared" si="358"/>
        <v>0</v>
      </c>
      <c r="AV444" s="20"/>
      <c r="AW444" s="9"/>
      <c r="AX444" s="1">
        <f t="shared" si="359"/>
        <v>0</v>
      </c>
      <c r="AY444" s="20"/>
      <c r="AZ444" s="10">
        <f t="shared" si="360"/>
        <v>0</v>
      </c>
      <c r="BA444" s="10">
        <f t="shared" si="361"/>
        <v>0</v>
      </c>
    </row>
    <row r="445" spans="1:53" x14ac:dyDescent="0.25">
      <c r="A445" s="1"/>
      <c r="B445" s="1" t="s">
        <v>17</v>
      </c>
      <c r="C445" s="24" t="s">
        <v>19</v>
      </c>
      <c r="D445" s="21"/>
      <c r="E445" s="1">
        <f t="shared" si="344"/>
        <v>0</v>
      </c>
      <c r="F445" s="20"/>
      <c r="G445" s="19"/>
      <c r="H445" s="1">
        <f t="shared" si="345"/>
        <v>0</v>
      </c>
      <c r="I445" s="20"/>
      <c r="J445" s="9"/>
      <c r="K445" s="1">
        <f t="shared" si="346"/>
        <v>0</v>
      </c>
      <c r="L445" s="20"/>
      <c r="M445" s="9"/>
      <c r="N445" s="1">
        <f t="shared" si="347"/>
        <v>0</v>
      </c>
      <c r="O445" s="20"/>
      <c r="P445" s="9"/>
      <c r="Q445" s="1">
        <f t="shared" si="348"/>
        <v>0</v>
      </c>
      <c r="R445" s="20"/>
      <c r="S445" s="9"/>
      <c r="T445" s="1">
        <f t="shared" si="349"/>
        <v>0</v>
      </c>
      <c r="U445" s="20"/>
      <c r="V445" s="9"/>
      <c r="W445" s="1">
        <f t="shared" si="350"/>
        <v>0</v>
      </c>
      <c r="X445" s="20"/>
      <c r="Y445" s="9"/>
      <c r="Z445" s="1">
        <f t="shared" si="351"/>
        <v>0</v>
      </c>
      <c r="AA445" s="20"/>
      <c r="AB445" s="9"/>
      <c r="AC445" s="1">
        <f t="shared" si="352"/>
        <v>0</v>
      </c>
      <c r="AD445" s="20"/>
      <c r="AE445" s="9"/>
      <c r="AF445" s="1">
        <f t="shared" si="353"/>
        <v>0</v>
      </c>
      <c r="AG445" s="20"/>
      <c r="AH445" s="9"/>
      <c r="AI445" s="1">
        <f t="shared" si="354"/>
        <v>0</v>
      </c>
      <c r="AJ445" s="20"/>
      <c r="AK445" s="9"/>
      <c r="AL445" s="1">
        <f t="shared" si="355"/>
        <v>0</v>
      </c>
      <c r="AM445" s="20"/>
      <c r="AN445" s="9"/>
      <c r="AO445" s="1">
        <f t="shared" si="356"/>
        <v>0</v>
      </c>
      <c r="AP445" s="20"/>
      <c r="AQ445" s="9"/>
      <c r="AR445" s="1">
        <f t="shared" si="357"/>
        <v>0</v>
      </c>
      <c r="AT445" s="9"/>
      <c r="AU445" s="1">
        <f t="shared" si="358"/>
        <v>0</v>
      </c>
      <c r="AV445" s="20"/>
      <c r="AW445" s="9"/>
      <c r="AX445" s="1">
        <f t="shared" si="359"/>
        <v>0</v>
      </c>
      <c r="AY445" s="20"/>
      <c r="AZ445" s="10">
        <f t="shared" si="360"/>
        <v>0</v>
      </c>
      <c r="BA445" s="10">
        <f t="shared" si="361"/>
        <v>0</v>
      </c>
    </row>
    <row r="446" spans="1:53" x14ac:dyDescent="0.25">
      <c r="A446" s="1"/>
      <c r="B446" s="3" t="s">
        <v>14</v>
      </c>
      <c r="C446" s="24" t="s">
        <v>21</v>
      </c>
      <c r="D446" s="21"/>
      <c r="E446" s="1">
        <f t="shared" si="344"/>
        <v>0</v>
      </c>
      <c r="F446" s="20"/>
      <c r="G446" s="19"/>
      <c r="H446" s="1">
        <f t="shared" si="345"/>
        <v>0</v>
      </c>
      <c r="I446" s="20"/>
      <c r="J446" s="9"/>
      <c r="K446" s="1">
        <f t="shared" si="346"/>
        <v>0</v>
      </c>
      <c r="L446" s="20"/>
      <c r="M446" s="9"/>
      <c r="N446" s="1">
        <f t="shared" si="347"/>
        <v>0</v>
      </c>
      <c r="O446" s="20"/>
      <c r="P446" s="9"/>
      <c r="Q446" s="1">
        <f t="shared" si="348"/>
        <v>0</v>
      </c>
      <c r="R446" s="20"/>
      <c r="S446" s="9"/>
      <c r="T446" s="1">
        <f t="shared" si="349"/>
        <v>0</v>
      </c>
      <c r="U446" s="20"/>
      <c r="V446" s="9"/>
      <c r="W446" s="1">
        <f t="shared" si="350"/>
        <v>0</v>
      </c>
      <c r="X446" s="20"/>
      <c r="Y446" s="9"/>
      <c r="Z446" s="1">
        <f t="shared" si="351"/>
        <v>0</v>
      </c>
      <c r="AA446" s="20"/>
      <c r="AB446" s="9"/>
      <c r="AC446" s="1">
        <f t="shared" si="352"/>
        <v>0</v>
      </c>
      <c r="AD446" s="20"/>
      <c r="AE446" s="9"/>
      <c r="AF446" s="1">
        <f t="shared" si="353"/>
        <v>0</v>
      </c>
      <c r="AG446" s="20"/>
      <c r="AH446" s="9"/>
      <c r="AI446" s="1">
        <f t="shared" si="354"/>
        <v>0</v>
      </c>
      <c r="AJ446" s="20"/>
      <c r="AK446" s="9"/>
      <c r="AL446" s="1">
        <f t="shared" si="355"/>
        <v>0</v>
      </c>
      <c r="AM446" s="20"/>
      <c r="AN446" s="9"/>
      <c r="AO446" s="1">
        <f t="shared" si="356"/>
        <v>0</v>
      </c>
      <c r="AP446" s="20"/>
      <c r="AQ446" s="9"/>
      <c r="AR446" s="1">
        <f t="shared" si="357"/>
        <v>0</v>
      </c>
      <c r="AT446" s="9"/>
      <c r="AU446" s="1">
        <f t="shared" si="358"/>
        <v>0</v>
      </c>
      <c r="AV446" s="20"/>
      <c r="AW446" s="9"/>
      <c r="AX446" s="1">
        <f t="shared" si="359"/>
        <v>0</v>
      </c>
      <c r="AY446" s="20"/>
      <c r="AZ446" s="10">
        <f t="shared" si="360"/>
        <v>0</v>
      </c>
      <c r="BA446" s="10">
        <f t="shared" si="361"/>
        <v>0</v>
      </c>
    </row>
    <row r="447" spans="1:53" x14ac:dyDescent="0.25">
      <c r="A447" s="1"/>
      <c r="B447" s="3" t="s">
        <v>6</v>
      </c>
      <c r="C447" s="23" t="s">
        <v>29</v>
      </c>
      <c r="D447" s="21"/>
      <c r="E447" s="1">
        <f t="shared" si="344"/>
        <v>0</v>
      </c>
      <c r="F447" s="20"/>
      <c r="G447" s="19"/>
      <c r="H447" s="1">
        <f t="shared" si="345"/>
        <v>0</v>
      </c>
      <c r="I447" s="20"/>
      <c r="J447" s="9"/>
      <c r="K447" s="1">
        <f t="shared" si="346"/>
        <v>0</v>
      </c>
      <c r="L447" s="20"/>
      <c r="M447" s="9"/>
      <c r="N447" s="1">
        <f t="shared" si="347"/>
        <v>0</v>
      </c>
      <c r="O447" s="20"/>
      <c r="P447" s="9"/>
      <c r="Q447" s="1">
        <f t="shared" si="348"/>
        <v>0</v>
      </c>
      <c r="R447" s="20"/>
      <c r="S447" s="9">
        <v>10</v>
      </c>
      <c r="T447" s="1">
        <f t="shared" si="349"/>
        <v>1</v>
      </c>
      <c r="U447" s="20"/>
      <c r="V447" s="9">
        <v>30</v>
      </c>
      <c r="W447" s="1">
        <f t="shared" si="350"/>
        <v>1</v>
      </c>
      <c r="X447" s="20"/>
      <c r="Y447" s="9"/>
      <c r="Z447" s="1">
        <f t="shared" si="351"/>
        <v>0</v>
      </c>
      <c r="AA447" s="20"/>
      <c r="AB447" s="9">
        <v>30</v>
      </c>
      <c r="AC447" s="1">
        <f t="shared" si="352"/>
        <v>1</v>
      </c>
      <c r="AD447" s="20"/>
      <c r="AE447" s="9"/>
      <c r="AF447" s="1">
        <f t="shared" si="353"/>
        <v>0</v>
      </c>
      <c r="AG447" s="20"/>
      <c r="AH447" s="9"/>
      <c r="AI447" s="1">
        <f t="shared" si="354"/>
        <v>0</v>
      </c>
      <c r="AJ447" s="20"/>
      <c r="AK447" s="9"/>
      <c r="AL447" s="1">
        <f t="shared" si="355"/>
        <v>0</v>
      </c>
      <c r="AM447" s="20"/>
      <c r="AN447" s="9"/>
      <c r="AO447" s="1">
        <f t="shared" si="356"/>
        <v>0</v>
      </c>
      <c r="AP447" s="20"/>
      <c r="AQ447" s="9"/>
      <c r="AR447" s="1">
        <f t="shared" si="357"/>
        <v>0</v>
      </c>
      <c r="AT447" s="9"/>
      <c r="AU447" s="1">
        <f t="shared" si="358"/>
        <v>0</v>
      </c>
      <c r="AV447" s="20"/>
      <c r="AW447" s="9"/>
      <c r="AX447" s="1">
        <f t="shared" si="359"/>
        <v>0</v>
      </c>
      <c r="AY447" s="20"/>
      <c r="AZ447" s="10">
        <f t="shared" si="360"/>
        <v>70</v>
      </c>
      <c r="BA447" s="10">
        <f t="shared" si="361"/>
        <v>3</v>
      </c>
    </row>
    <row r="448" spans="1:53" x14ac:dyDescent="0.25">
      <c r="A448" s="1"/>
      <c r="B448" s="18" t="s">
        <v>16</v>
      </c>
      <c r="C448" s="24" t="s">
        <v>20</v>
      </c>
      <c r="D448" s="21"/>
      <c r="E448" s="1">
        <f t="shared" si="344"/>
        <v>0</v>
      </c>
      <c r="F448" s="20"/>
      <c r="G448" s="19"/>
      <c r="H448" s="1">
        <f t="shared" si="345"/>
        <v>0</v>
      </c>
      <c r="I448" s="20"/>
      <c r="J448" s="9"/>
      <c r="K448" s="1">
        <f t="shared" si="346"/>
        <v>0</v>
      </c>
      <c r="L448" s="20"/>
      <c r="M448" s="9"/>
      <c r="N448" s="1">
        <f t="shared" si="347"/>
        <v>0</v>
      </c>
      <c r="O448" s="20"/>
      <c r="P448" s="9"/>
      <c r="Q448" s="1">
        <f t="shared" si="348"/>
        <v>0</v>
      </c>
      <c r="R448" s="20"/>
      <c r="S448" s="9"/>
      <c r="T448" s="1">
        <f t="shared" si="349"/>
        <v>0</v>
      </c>
      <c r="U448" s="20"/>
      <c r="V448" s="9"/>
      <c r="W448" s="1">
        <f t="shared" si="350"/>
        <v>0</v>
      </c>
      <c r="X448" s="20"/>
      <c r="Y448" s="9"/>
      <c r="Z448" s="1">
        <f t="shared" si="351"/>
        <v>0</v>
      </c>
      <c r="AA448" s="20"/>
      <c r="AB448" s="9">
        <v>16</v>
      </c>
      <c r="AC448" s="1">
        <f t="shared" si="352"/>
        <v>1</v>
      </c>
      <c r="AD448" s="20"/>
      <c r="AE448" s="9"/>
      <c r="AF448" s="1">
        <f t="shared" si="353"/>
        <v>0</v>
      </c>
      <c r="AG448" s="20"/>
      <c r="AH448" s="9"/>
      <c r="AI448" s="1">
        <f t="shared" si="354"/>
        <v>0</v>
      </c>
      <c r="AJ448" s="20"/>
      <c r="AK448" s="9"/>
      <c r="AL448" s="1">
        <f t="shared" si="355"/>
        <v>0</v>
      </c>
      <c r="AM448" s="20"/>
      <c r="AN448" s="9"/>
      <c r="AO448" s="1">
        <f t="shared" si="356"/>
        <v>0</v>
      </c>
      <c r="AP448" s="20"/>
      <c r="AQ448" s="9"/>
      <c r="AR448" s="1">
        <f t="shared" si="357"/>
        <v>0</v>
      </c>
      <c r="AT448" s="9"/>
      <c r="AU448" s="1">
        <f t="shared" si="358"/>
        <v>0</v>
      </c>
      <c r="AV448" s="20"/>
      <c r="AW448" s="9"/>
      <c r="AX448" s="1">
        <f t="shared" si="359"/>
        <v>0</v>
      </c>
      <c r="AY448" s="20"/>
      <c r="AZ448" s="10">
        <f t="shared" si="360"/>
        <v>16</v>
      </c>
      <c r="BA448" s="10">
        <f t="shared" si="361"/>
        <v>1</v>
      </c>
    </row>
    <row r="449" spans="1:53" x14ac:dyDescent="0.25">
      <c r="A449" s="16"/>
      <c r="B449" s="3" t="s">
        <v>33</v>
      </c>
      <c r="C449" s="25" t="s">
        <v>34</v>
      </c>
      <c r="D449" s="21"/>
      <c r="E449" s="1">
        <f t="shared" si="344"/>
        <v>0</v>
      </c>
      <c r="F449" s="20"/>
      <c r="G449" s="19"/>
      <c r="H449" s="1">
        <f t="shared" si="345"/>
        <v>0</v>
      </c>
      <c r="I449" s="20"/>
      <c r="J449" s="9"/>
      <c r="K449" s="1">
        <f t="shared" si="346"/>
        <v>0</v>
      </c>
      <c r="L449" s="20"/>
      <c r="M449" s="9"/>
      <c r="N449" s="1">
        <f t="shared" si="347"/>
        <v>0</v>
      </c>
      <c r="O449" s="20"/>
      <c r="P449" s="9"/>
      <c r="Q449" s="1">
        <f t="shared" si="348"/>
        <v>0</v>
      </c>
      <c r="R449" s="20"/>
      <c r="S449" s="9"/>
      <c r="T449" s="1">
        <f t="shared" si="349"/>
        <v>0</v>
      </c>
      <c r="U449" s="20"/>
      <c r="V449" s="9"/>
      <c r="W449" s="1">
        <f t="shared" si="350"/>
        <v>0</v>
      </c>
      <c r="X449" s="20"/>
      <c r="Y449" s="9"/>
      <c r="Z449" s="1">
        <f t="shared" si="351"/>
        <v>0</v>
      </c>
      <c r="AA449" s="20"/>
      <c r="AB449" s="9"/>
      <c r="AC449" s="1">
        <f t="shared" si="352"/>
        <v>0</v>
      </c>
      <c r="AD449" s="20"/>
      <c r="AE449" s="9"/>
      <c r="AF449" s="1">
        <f t="shared" si="353"/>
        <v>0</v>
      </c>
      <c r="AG449" s="20"/>
      <c r="AH449" s="9"/>
      <c r="AI449" s="1">
        <f t="shared" si="354"/>
        <v>0</v>
      </c>
      <c r="AJ449" s="20"/>
      <c r="AK449" s="9"/>
      <c r="AL449" s="1">
        <f t="shared" si="355"/>
        <v>0</v>
      </c>
      <c r="AM449" s="20"/>
      <c r="AN449" s="9"/>
      <c r="AO449" s="1">
        <f t="shared" si="356"/>
        <v>0</v>
      </c>
      <c r="AP449" s="20"/>
      <c r="AQ449" s="9"/>
      <c r="AR449" s="1">
        <f t="shared" si="357"/>
        <v>0</v>
      </c>
      <c r="AT449" s="9"/>
      <c r="AU449" s="1">
        <f t="shared" si="358"/>
        <v>0</v>
      </c>
      <c r="AV449" s="20"/>
      <c r="AW449" s="9"/>
      <c r="AX449" s="1">
        <f t="shared" si="359"/>
        <v>0</v>
      </c>
      <c r="AY449" s="20"/>
      <c r="AZ449" s="10">
        <f t="shared" si="360"/>
        <v>0</v>
      </c>
      <c r="BA449" s="10">
        <f t="shared" si="361"/>
        <v>0</v>
      </c>
    </row>
    <row r="450" spans="1:53" x14ac:dyDescent="0.25">
      <c r="A450" s="1"/>
      <c r="B450" s="3" t="s">
        <v>31</v>
      </c>
      <c r="C450" s="25" t="s">
        <v>32</v>
      </c>
      <c r="D450" s="21"/>
      <c r="E450" s="1">
        <f t="shared" si="344"/>
        <v>0</v>
      </c>
      <c r="F450" s="20"/>
      <c r="G450" s="19"/>
      <c r="H450" s="1">
        <f t="shared" si="345"/>
        <v>0</v>
      </c>
      <c r="I450" s="20"/>
      <c r="J450" s="9"/>
      <c r="K450" s="1">
        <f t="shared" si="346"/>
        <v>0</v>
      </c>
      <c r="L450" s="20"/>
      <c r="M450" s="9"/>
      <c r="N450" s="1">
        <f t="shared" si="347"/>
        <v>0</v>
      </c>
      <c r="O450" s="20"/>
      <c r="P450" s="9"/>
      <c r="Q450" s="1">
        <f t="shared" si="348"/>
        <v>0</v>
      </c>
      <c r="R450" s="20"/>
      <c r="S450" s="9"/>
      <c r="T450" s="1">
        <f t="shared" si="349"/>
        <v>0</v>
      </c>
      <c r="U450" s="20"/>
      <c r="V450" s="9"/>
      <c r="W450" s="1">
        <f t="shared" si="350"/>
        <v>0</v>
      </c>
      <c r="X450" s="20"/>
      <c r="Y450" s="9"/>
      <c r="Z450" s="1">
        <f t="shared" si="351"/>
        <v>0</v>
      </c>
      <c r="AA450" s="20"/>
      <c r="AB450" s="9"/>
      <c r="AC450" s="1">
        <f t="shared" si="352"/>
        <v>0</v>
      </c>
      <c r="AD450" s="20"/>
      <c r="AE450" s="9"/>
      <c r="AF450" s="1">
        <f t="shared" si="353"/>
        <v>0</v>
      </c>
      <c r="AG450" s="20"/>
      <c r="AH450" s="9"/>
      <c r="AI450" s="1">
        <f t="shared" si="354"/>
        <v>0</v>
      </c>
      <c r="AJ450" s="20"/>
      <c r="AK450" s="9"/>
      <c r="AL450" s="1">
        <f t="shared" si="355"/>
        <v>0</v>
      </c>
      <c r="AM450" s="20"/>
      <c r="AN450" s="9"/>
      <c r="AO450" s="1">
        <f t="shared" si="356"/>
        <v>0</v>
      </c>
      <c r="AP450" s="20"/>
      <c r="AQ450" s="9"/>
      <c r="AR450" s="1">
        <f t="shared" si="357"/>
        <v>0</v>
      </c>
      <c r="AT450" s="9"/>
      <c r="AU450" s="1">
        <f t="shared" si="358"/>
        <v>0</v>
      </c>
      <c r="AV450" s="20"/>
      <c r="AW450" s="9"/>
      <c r="AX450" s="1">
        <f t="shared" si="359"/>
        <v>0</v>
      </c>
      <c r="AY450" s="20"/>
      <c r="AZ450" s="10">
        <f t="shared" si="360"/>
        <v>0</v>
      </c>
      <c r="BA450" s="10">
        <f t="shared" si="361"/>
        <v>0</v>
      </c>
    </row>
    <row r="451" spans="1:53" x14ac:dyDescent="0.25">
      <c r="A451" s="1"/>
      <c r="B451" s="3" t="s">
        <v>7</v>
      </c>
      <c r="C451" s="23" t="s">
        <v>28</v>
      </c>
      <c r="D451" s="21"/>
      <c r="E451" s="1">
        <f t="shared" si="344"/>
        <v>0</v>
      </c>
      <c r="F451" s="20"/>
      <c r="G451" s="19"/>
      <c r="H451" s="1">
        <f t="shared" si="345"/>
        <v>0</v>
      </c>
      <c r="I451" s="20"/>
      <c r="J451" s="9"/>
      <c r="K451" s="1">
        <f t="shared" si="346"/>
        <v>0</v>
      </c>
      <c r="L451" s="20"/>
      <c r="M451" s="9"/>
      <c r="N451" s="1">
        <f t="shared" si="347"/>
        <v>0</v>
      </c>
      <c r="O451" s="20"/>
      <c r="P451" s="9"/>
      <c r="Q451" s="1">
        <f t="shared" si="348"/>
        <v>0</v>
      </c>
      <c r="R451" s="20"/>
      <c r="S451" s="9"/>
      <c r="T451" s="1">
        <f t="shared" si="349"/>
        <v>0</v>
      </c>
      <c r="U451" s="20"/>
      <c r="V451" s="9"/>
      <c r="W451" s="1">
        <f t="shared" si="350"/>
        <v>0</v>
      </c>
      <c r="X451" s="20"/>
      <c r="Y451" s="9"/>
      <c r="Z451" s="1">
        <f t="shared" si="351"/>
        <v>0</v>
      </c>
      <c r="AA451" s="20"/>
      <c r="AB451" s="9"/>
      <c r="AC451" s="1">
        <f t="shared" si="352"/>
        <v>0</v>
      </c>
      <c r="AD451" s="20"/>
      <c r="AE451" s="9"/>
      <c r="AF451" s="1">
        <f t="shared" si="353"/>
        <v>0</v>
      </c>
      <c r="AG451" s="20"/>
      <c r="AH451" s="9"/>
      <c r="AI451" s="1">
        <f t="shared" si="354"/>
        <v>0</v>
      </c>
      <c r="AJ451" s="20"/>
      <c r="AK451" s="9"/>
      <c r="AL451" s="1">
        <f t="shared" si="355"/>
        <v>0</v>
      </c>
      <c r="AM451" s="20"/>
      <c r="AN451" s="9"/>
      <c r="AO451" s="1">
        <f t="shared" si="356"/>
        <v>0</v>
      </c>
      <c r="AP451" s="20"/>
      <c r="AQ451" s="9"/>
      <c r="AR451" s="1">
        <f t="shared" si="357"/>
        <v>0</v>
      </c>
      <c r="AT451" s="9"/>
      <c r="AU451" s="1">
        <f t="shared" si="358"/>
        <v>0</v>
      </c>
      <c r="AV451" s="20"/>
      <c r="AW451" s="9"/>
      <c r="AX451" s="1">
        <f t="shared" si="359"/>
        <v>0</v>
      </c>
      <c r="AY451" s="20"/>
      <c r="AZ451" s="10">
        <f t="shared" si="360"/>
        <v>0</v>
      </c>
      <c r="BA451" s="10">
        <f t="shared" si="361"/>
        <v>0</v>
      </c>
    </row>
    <row r="452" spans="1:53" x14ac:dyDescent="0.25">
      <c r="A452" s="1"/>
      <c r="B452" s="3" t="s">
        <v>8</v>
      </c>
      <c r="C452" s="24" t="s">
        <v>12</v>
      </c>
      <c r="D452" s="21"/>
      <c r="E452" s="1">
        <f t="shared" si="344"/>
        <v>0</v>
      </c>
      <c r="F452" s="20"/>
      <c r="G452" s="19"/>
      <c r="H452" s="1">
        <f t="shared" si="345"/>
        <v>0</v>
      </c>
      <c r="I452" s="20"/>
      <c r="J452" s="9"/>
      <c r="K452" s="1">
        <f t="shared" si="346"/>
        <v>0</v>
      </c>
      <c r="L452" s="20"/>
      <c r="M452" s="9"/>
      <c r="N452" s="1">
        <f t="shared" si="347"/>
        <v>0</v>
      </c>
      <c r="O452" s="20"/>
      <c r="P452" s="9"/>
      <c r="Q452" s="1">
        <f t="shared" si="348"/>
        <v>0</v>
      </c>
      <c r="R452" s="20"/>
      <c r="S452" s="9"/>
      <c r="T452" s="1">
        <f t="shared" si="349"/>
        <v>0</v>
      </c>
      <c r="U452" s="20"/>
      <c r="V452" s="9"/>
      <c r="W452" s="1">
        <f t="shared" si="350"/>
        <v>0</v>
      </c>
      <c r="X452" s="20"/>
      <c r="Y452" s="9"/>
      <c r="Z452" s="1">
        <f t="shared" si="351"/>
        <v>0</v>
      </c>
      <c r="AA452" s="20"/>
      <c r="AB452" s="9"/>
      <c r="AC452" s="1">
        <f t="shared" si="352"/>
        <v>0</v>
      </c>
      <c r="AD452" s="20"/>
      <c r="AE452" s="9"/>
      <c r="AF452" s="1">
        <f t="shared" si="353"/>
        <v>0</v>
      </c>
      <c r="AG452" s="20"/>
      <c r="AH452" s="9"/>
      <c r="AI452" s="1">
        <f t="shared" si="354"/>
        <v>0</v>
      </c>
      <c r="AJ452" s="20"/>
      <c r="AK452" s="9"/>
      <c r="AL452" s="1">
        <f t="shared" si="355"/>
        <v>0</v>
      </c>
      <c r="AM452" s="20"/>
      <c r="AN452" s="9"/>
      <c r="AO452" s="1">
        <f t="shared" si="356"/>
        <v>0</v>
      </c>
      <c r="AP452" s="20"/>
      <c r="AQ452" s="9"/>
      <c r="AR452" s="1">
        <f t="shared" si="357"/>
        <v>0</v>
      </c>
      <c r="AT452" s="9"/>
      <c r="AU452" s="1">
        <f t="shared" si="358"/>
        <v>0</v>
      </c>
      <c r="AV452" s="20"/>
      <c r="AW452" s="9"/>
      <c r="AX452" s="1">
        <f t="shared" si="359"/>
        <v>0</v>
      </c>
      <c r="AY452" s="20"/>
      <c r="AZ452" s="10">
        <f t="shared" si="360"/>
        <v>0</v>
      </c>
      <c r="BA452" s="10">
        <f t="shared" si="361"/>
        <v>0</v>
      </c>
    </row>
    <row r="453" spans="1:53" x14ac:dyDescent="0.25">
      <c r="A453" s="16"/>
      <c r="B453" s="1" t="s">
        <v>5</v>
      </c>
      <c r="C453" s="24" t="s">
        <v>13</v>
      </c>
      <c r="D453" s="21"/>
      <c r="E453" s="1">
        <f t="shared" si="344"/>
        <v>0</v>
      </c>
      <c r="F453" s="20"/>
      <c r="G453" s="19"/>
      <c r="H453" s="1">
        <f t="shared" si="345"/>
        <v>0</v>
      </c>
      <c r="I453" s="20"/>
      <c r="J453" s="9"/>
      <c r="K453" s="1">
        <f t="shared" si="346"/>
        <v>0</v>
      </c>
      <c r="L453" s="20"/>
      <c r="M453" s="9"/>
      <c r="N453" s="1">
        <f t="shared" si="347"/>
        <v>0</v>
      </c>
      <c r="O453" s="20"/>
      <c r="P453" s="9">
        <v>2</v>
      </c>
      <c r="Q453" s="1">
        <f t="shared" si="348"/>
        <v>1</v>
      </c>
      <c r="R453" s="20"/>
      <c r="S453" s="9"/>
      <c r="T453" s="1">
        <f t="shared" si="349"/>
        <v>0</v>
      </c>
      <c r="U453" s="20"/>
      <c r="V453" s="9"/>
      <c r="W453" s="1">
        <f t="shared" si="350"/>
        <v>0</v>
      </c>
      <c r="X453" s="20"/>
      <c r="Y453" s="9"/>
      <c r="Z453" s="1">
        <f t="shared" si="351"/>
        <v>0</v>
      </c>
      <c r="AA453" s="20"/>
      <c r="AB453" s="9">
        <v>5</v>
      </c>
      <c r="AC453" s="1">
        <f t="shared" si="352"/>
        <v>1</v>
      </c>
      <c r="AD453" s="20"/>
      <c r="AE453" s="9"/>
      <c r="AF453" s="1">
        <f t="shared" si="353"/>
        <v>0</v>
      </c>
      <c r="AG453" s="20"/>
      <c r="AH453" s="9"/>
      <c r="AI453" s="1">
        <f t="shared" si="354"/>
        <v>0</v>
      </c>
      <c r="AJ453" s="20"/>
      <c r="AK453" s="9"/>
      <c r="AL453" s="1">
        <f t="shared" si="355"/>
        <v>0</v>
      </c>
      <c r="AM453" s="20"/>
      <c r="AN453" s="9"/>
      <c r="AO453" s="1">
        <f t="shared" si="356"/>
        <v>0</v>
      </c>
      <c r="AP453" s="20"/>
      <c r="AQ453" s="9"/>
      <c r="AR453" s="1">
        <f t="shared" si="357"/>
        <v>0</v>
      </c>
      <c r="AT453" s="9"/>
      <c r="AU453" s="1">
        <f t="shared" si="358"/>
        <v>0</v>
      </c>
      <c r="AV453" s="20"/>
      <c r="AW453" s="9"/>
      <c r="AX453" s="1">
        <f t="shared" si="359"/>
        <v>0</v>
      </c>
      <c r="AY453" s="20"/>
      <c r="AZ453" s="10">
        <f t="shared" si="360"/>
        <v>7</v>
      </c>
      <c r="BA453" s="10">
        <f t="shared" si="361"/>
        <v>2</v>
      </c>
    </row>
    <row r="454" spans="1:53" x14ac:dyDescent="0.25">
      <c r="A454" s="17"/>
      <c r="B454" s="1" t="s">
        <v>25</v>
      </c>
      <c r="C454" s="23" t="s">
        <v>24</v>
      </c>
      <c r="D454" s="21"/>
      <c r="E454" s="1">
        <f t="shared" si="344"/>
        <v>0</v>
      </c>
      <c r="F454" s="20"/>
      <c r="G454" s="19"/>
      <c r="H454" s="1">
        <f t="shared" si="345"/>
        <v>0</v>
      </c>
      <c r="I454" s="20"/>
      <c r="J454" s="9"/>
      <c r="K454" s="1">
        <f t="shared" si="346"/>
        <v>0</v>
      </c>
      <c r="L454" s="20"/>
      <c r="M454" s="9"/>
      <c r="N454" s="1">
        <f t="shared" si="347"/>
        <v>0</v>
      </c>
      <c r="O454" s="20"/>
      <c r="P454" s="9"/>
      <c r="Q454" s="1">
        <f t="shared" si="348"/>
        <v>0</v>
      </c>
      <c r="R454" s="20"/>
      <c r="S454" s="9"/>
      <c r="T454" s="1">
        <f t="shared" si="349"/>
        <v>0</v>
      </c>
      <c r="U454" s="20"/>
      <c r="V454" s="9"/>
      <c r="W454" s="1">
        <f t="shared" si="350"/>
        <v>0</v>
      </c>
      <c r="X454" s="20"/>
      <c r="Y454" s="9"/>
      <c r="Z454" s="1">
        <f t="shared" si="351"/>
        <v>0</v>
      </c>
      <c r="AA454" s="20"/>
      <c r="AB454" s="9"/>
      <c r="AC454" s="1">
        <f t="shared" si="352"/>
        <v>0</v>
      </c>
      <c r="AD454" s="20"/>
      <c r="AE454" s="9"/>
      <c r="AF454" s="1">
        <f t="shared" si="353"/>
        <v>0</v>
      </c>
      <c r="AG454" s="20"/>
      <c r="AH454" s="9"/>
      <c r="AI454" s="1">
        <f t="shared" si="354"/>
        <v>0</v>
      </c>
      <c r="AJ454" s="20"/>
      <c r="AK454" s="9"/>
      <c r="AL454" s="1">
        <f t="shared" si="355"/>
        <v>0</v>
      </c>
      <c r="AM454" s="20"/>
      <c r="AN454" s="9"/>
      <c r="AO454" s="1">
        <f t="shared" si="356"/>
        <v>0</v>
      </c>
      <c r="AP454" s="20"/>
      <c r="AQ454" s="9"/>
      <c r="AR454" s="1">
        <f t="shared" si="357"/>
        <v>0</v>
      </c>
      <c r="AT454" s="9"/>
      <c r="AU454" s="1">
        <f t="shared" si="358"/>
        <v>0</v>
      </c>
      <c r="AV454" s="20"/>
      <c r="AW454" s="9"/>
      <c r="AX454" s="1">
        <f t="shared" si="359"/>
        <v>0</v>
      </c>
      <c r="AY454" s="20"/>
      <c r="AZ454" s="10">
        <f t="shared" si="360"/>
        <v>0</v>
      </c>
      <c r="BA454" s="10">
        <f t="shared" si="361"/>
        <v>0</v>
      </c>
    </row>
    <row r="455" spans="1:53" x14ac:dyDescent="0.25">
      <c r="A455" s="1"/>
      <c r="B455" s="1" t="s">
        <v>30</v>
      </c>
      <c r="C455" s="24" t="s">
        <v>23</v>
      </c>
      <c r="D455" s="21"/>
      <c r="E455" s="1">
        <f t="shared" si="344"/>
        <v>0</v>
      </c>
      <c r="F455" s="20"/>
      <c r="G455" s="19"/>
      <c r="H455" s="1">
        <f t="shared" si="345"/>
        <v>0</v>
      </c>
      <c r="I455" s="20"/>
      <c r="J455" s="9"/>
      <c r="K455" s="1">
        <f t="shared" si="346"/>
        <v>0</v>
      </c>
      <c r="L455" s="20"/>
      <c r="M455" s="9"/>
      <c r="N455" s="1">
        <f t="shared" si="347"/>
        <v>0</v>
      </c>
      <c r="O455" s="20"/>
      <c r="P455" s="9"/>
      <c r="Q455" s="1">
        <f t="shared" si="348"/>
        <v>0</v>
      </c>
      <c r="R455" s="20"/>
      <c r="S455" s="9"/>
      <c r="T455" s="1">
        <f t="shared" si="349"/>
        <v>0</v>
      </c>
      <c r="U455" s="20"/>
      <c r="V455" s="9"/>
      <c r="W455" s="1">
        <f t="shared" si="350"/>
        <v>0</v>
      </c>
      <c r="X455" s="20"/>
      <c r="Y455" s="9"/>
      <c r="Z455" s="1">
        <f t="shared" si="351"/>
        <v>0</v>
      </c>
      <c r="AA455" s="20"/>
      <c r="AB455" s="9"/>
      <c r="AC455" s="1">
        <f t="shared" si="352"/>
        <v>0</v>
      </c>
      <c r="AD455" s="20"/>
      <c r="AE455" s="9"/>
      <c r="AF455" s="1">
        <f t="shared" si="353"/>
        <v>0</v>
      </c>
      <c r="AG455" s="20"/>
      <c r="AH455" s="9"/>
      <c r="AI455" s="1">
        <f t="shared" si="354"/>
        <v>0</v>
      </c>
      <c r="AJ455" s="20"/>
      <c r="AK455" s="9"/>
      <c r="AL455" s="1">
        <f t="shared" si="355"/>
        <v>0</v>
      </c>
      <c r="AM455" s="20"/>
      <c r="AN455" s="9"/>
      <c r="AO455" s="1">
        <f t="shared" si="356"/>
        <v>0</v>
      </c>
      <c r="AP455" s="20"/>
      <c r="AQ455" s="9"/>
      <c r="AR455" s="1">
        <f t="shared" si="357"/>
        <v>0</v>
      </c>
      <c r="AT455" s="9"/>
      <c r="AU455" s="1">
        <f t="shared" si="358"/>
        <v>0</v>
      </c>
      <c r="AV455" s="20"/>
      <c r="AW455" s="9"/>
      <c r="AX455" s="1">
        <f t="shared" si="359"/>
        <v>0</v>
      </c>
      <c r="AY455" s="20"/>
      <c r="AZ455" s="10">
        <f t="shared" si="360"/>
        <v>0</v>
      </c>
      <c r="BA455" s="10">
        <f t="shared" si="361"/>
        <v>0</v>
      </c>
    </row>
    <row r="456" spans="1:53" x14ac:dyDescent="0.25">
      <c r="A456" s="1"/>
      <c r="B456" s="1" t="s">
        <v>35</v>
      </c>
      <c r="C456" s="27" t="s">
        <v>37</v>
      </c>
      <c r="D456" s="28"/>
      <c r="E456" s="1">
        <f t="shared" si="344"/>
        <v>0</v>
      </c>
      <c r="F456" s="20"/>
      <c r="G456" s="19"/>
      <c r="H456" s="1">
        <f t="shared" si="345"/>
        <v>0</v>
      </c>
      <c r="I456" s="20"/>
      <c r="J456" s="9"/>
      <c r="K456" s="1">
        <f t="shared" si="346"/>
        <v>0</v>
      </c>
      <c r="L456" s="20"/>
      <c r="M456" s="9"/>
      <c r="N456" s="1">
        <f t="shared" si="347"/>
        <v>0</v>
      </c>
      <c r="O456" s="20"/>
      <c r="P456" s="9"/>
      <c r="Q456" s="1">
        <f t="shared" si="348"/>
        <v>0</v>
      </c>
      <c r="R456" s="20"/>
      <c r="S456" s="9"/>
      <c r="T456" s="1">
        <f t="shared" si="349"/>
        <v>0</v>
      </c>
      <c r="U456" s="20"/>
      <c r="V456" s="9"/>
      <c r="W456" s="1">
        <f t="shared" si="350"/>
        <v>0</v>
      </c>
      <c r="X456" s="20"/>
      <c r="Y456" s="9"/>
      <c r="Z456" s="1">
        <f t="shared" si="351"/>
        <v>0</v>
      </c>
      <c r="AA456" s="20"/>
      <c r="AB456" s="9"/>
      <c r="AC456" s="1">
        <f t="shared" si="352"/>
        <v>0</v>
      </c>
      <c r="AD456" s="20"/>
      <c r="AE456" s="9"/>
      <c r="AF456" s="1">
        <f t="shared" si="353"/>
        <v>0</v>
      </c>
      <c r="AG456" s="20"/>
      <c r="AH456" s="9"/>
      <c r="AI456" s="1">
        <f t="shared" si="354"/>
        <v>0</v>
      </c>
      <c r="AJ456" s="20"/>
      <c r="AK456" s="9"/>
      <c r="AL456" s="1">
        <f t="shared" si="355"/>
        <v>0</v>
      </c>
      <c r="AM456" s="20"/>
      <c r="AN456" s="9"/>
      <c r="AO456" s="1">
        <f t="shared" si="356"/>
        <v>0</v>
      </c>
      <c r="AP456" s="20"/>
      <c r="AQ456" s="9"/>
      <c r="AR456" s="1">
        <f t="shared" si="357"/>
        <v>0</v>
      </c>
      <c r="AT456" s="9"/>
      <c r="AU456" s="1">
        <f t="shared" si="358"/>
        <v>0</v>
      </c>
      <c r="AV456" s="20"/>
      <c r="AW456" s="9"/>
      <c r="AX456" s="1">
        <f t="shared" si="359"/>
        <v>0</v>
      </c>
      <c r="AY456" s="20"/>
      <c r="AZ456" s="10">
        <f t="shared" si="360"/>
        <v>0</v>
      </c>
      <c r="BA456" s="10">
        <f t="shared" si="361"/>
        <v>0</v>
      </c>
    </row>
    <row r="457" spans="1:53" x14ac:dyDescent="0.25">
      <c r="A457" s="1"/>
      <c r="B457" s="1" t="s">
        <v>36</v>
      </c>
      <c r="C457" s="23" t="s">
        <v>36</v>
      </c>
      <c r="D457" s="21"/>
      <c r="E457" s="1">
        <f t="shared" si="344"/>
        <v>0</v>
      </c>
      <c r="F457" s="20"/>
      <c r="G457" s="19"/>
      <c r="H457" s="1">
        <f t="shared" si="345"/>
        <v>0</v>
      </c>
      <c r="I457" s="20"/>
      <c r="J457" s="9"/>
      <c r="K457" s="1">
        <f t="shared" si="346"/>
        <v>0</v>
      </c>
      <c r="L457" s="20"/>
      <c r="M457" s="9"/>
      <c r="N457" s="1">
        <f t="shared" si="347"/>
        <v>0</v>
      </c>
      <c r="O457" s="20"/>
      <c r="P457" s="9"/>
      <c r="Q457" s="1">
        <f t="shared" si="348"/>
        <v>0</v>
      </c>
      <c r="R457" s="20"/>
      <c r="S457" s="9"/>
      <c r="T457" s="1">
        <f t="shared" si="349"/>
        <v>0</v>
      </c>
      <c r="U457" s="20"/>
      <c r="V457" s="9"/>
      <c r="W457" s="1">
        <f t="shared" si="350"/>
        <v>0</v>
      </c>
      <c r="X457" s="20"/>
      <c r="Y457" s="9"/>
      <c r="Z457" s="1">
        <f t="shared" si="351"/>
        <v>0</v>
      </c>
      <c r="AA457" s="20"/>
      <c r="AB457" s="9"/>
      <c r="AC457" s="1">
        <f t="shared" si="352"/>
        <v>0</v>
      </c>
      <c r="AD457" s="20"/>
      <c r="AE457" s="9"/>
      <c r="AF457" s="1">
        <f t="shared" si="353"/>
        <v>0</v>
      </c>
      <c r="AG457" s="20"/>
      <c r="AH457" s="9"/>
      <c r="AI457" s="1">
        <f t="shared" si="354"/>
        <v>0</v>
      </c>
      <c r="AJ457" s="20"/>
      <c r="AK457" s="9"/>
      <c r="AL457" s="1">
        <f t="shared" si="355"/>
        <v>0</v>
      </c>
      <c r="AM457" s="20"/>
      <c r="AN457" s="9"/>
      <c r="AO457" s="1">
        <f t="shared" si="356"/>
        <v>0</v>
      </c>
      <c r="AP457" s="20"/>
      <c r="AQ457" s="9"/>
      <c r="AR457" s="1">
        <f t="shared" si="357"/>
        <v>0</v>
      </c>
      <c r="AT457" s="9"/>
      <c r="AU457" s="1">
        <f t="shared" si="358"/>
        <v>0</v>
      </c>
      <c r="AV457" s="20"/>
      <c r="AW457" s="9"/>
      <c r="AX457" s="1">
        <f t="shared" si="359"/>
        <v>0</v>
      </c>
      <c r="AY457" s="20"/>
      <c r="AZ457" s="10">
        <f t="shared" si="360"/>
        <v>0</v>
      </c>
      <c r="BA457" s="10">
        <f t="shared" si="361"/>
        <v>0</v>
      </c>
    </row>
    <row r="458" spans="1:53" ht="15.75" thickBot="1" x14ac:dyDescent="0.3">
      <c r="A458" s="1"/>
      <c r="B458" s="1"/>
      <c r="C458" s="23"/>
      <c r="D458" s="21"/>
      <c r="E458" s="1">
        <f t="shared" si="344"/>
        <v>0</v>
      </c>
      <c r="F458" s="20"/>
      <c r="G458" s="19"/>
      <c r="H458" s="1">
        <f t="shared" si="345"/>
        <v>0</v>
      </c>
      <c r="I458" s="20"/>
      <c r="J458" s="9"/>
      <c r="K458" s="1">
        <f t="shared" si="346"/>
        <v>0</v>
      </c>
      <c r="L458" s="20"/>
      <c r="M458" s="9"/>
      <c r="N458" s="1">
        <f t="shared" si="347"/>
        <v>0</v>
      </c>
      <c r="O458" s="20"/>
      <c r="P458" s="9"/>
      <c r="Q458" s="1">
        <f t="shared" si="348"/>
        <v>0</v>
      </c>
      <c r="R458" s="20"/>
      <c r="S458" s="9"/>
      <c r="T458" s="1">
        <f t="shared" si="349"/>
        <v>0</v>
      </c>
      <c r="U458" s="20"/>
      <c r="V458" s="9"/>
      <c r="W458" s="1">
        <f t="shared" si="350"/>
        <v>0</v>
      </c>
      <c r="X458" s="20"/>
      <c r="Y458" s="9"/>
      <c r="Z458" s="1">
        <f t="shared" si="351"/>
        <v>0</v>
      </c>
      <c r="AA458" s="20"/>
      <c r="AB458" s="9"/>
      <c r="AC458" s="1">
        <f t="shared" si="352"/>
        <v>0</v>
      </c>
      <c r="AD458" s="20"/>
      <c r="AE458" s="9"/>
      <c r="AF458" s="1">
        <f t="shared" si="353"/>
        <v>0</v>
      </c>
      <c r="AG458" s="20"/>
      <c r="AH458" s="9"/>
      <c r="AI458" s="1">
        <f t="shared" si="354"/>
        <v>0</v>
      </c>
      <c r="AJ458" s="20"/>
      <c r="AK458" s="9"/>
      <c r="AL458" s="1">
        <f t="shared" si="355"/>
        <v>0</v>
      </c>
      <c r="AM458" s="20"/>
      <c r="AN458" s="9"/>
      <c r="AO458" s="1">
        <f t="shared" si="356"/>
        <v>0</v>
      </c>
      <c r="AP458" s="20"/>
      <c r="AQ458" s="9"/>
      <c r="AR458" s="1">
        <f t="shared" si="357"/>
        <v>0</v>
      </c>
      <c r="AT458" s="9"/>
      <c r="AU458" s="1">
        <f t="shared" si="358"/>
        <v>0</v>
      </c>
      <c r="AV458" s="20"/>
      <c r="AW458" s="9"/>
      <c r="AX458" s="1">
        <f t="shared" si="359"/>
        <v>0</v>
      </c>
      <c r="AY458" s="20"/>
      <c r="AZ458" s="10">
        <f t="shared" si="360"/>
        <v>0</v>
      </c>
      <c r="BA458" s="10">
        <f t="shared" si="361"/>
        <v>0</v>
      </c>
    </row>
    <row r="459" spans="1:53" ht="16.5" thickTop="1" thickBot="1" x14ac:dyDescent="0.3">
      <c r="A459" s="1"/>
      <c r="B459" s="1"/>
      <c r="C459" s="2"/>
      <c r="D459" s="1">
        <f>SUM(D442:D458)</f>
        <v>0</v>
      </c>
      <c r="E459" s="11">
        <f>SUM(E442:E458)</f>
        <v>0</v>
      </c>
      <c r="G459" s="1">
        <f>SUM(G442:G458)</f>
        <v>0</v>
      </c>
      <c r="H459" s="11">
        <f>SUM(H442:H458)</f>
        <v>0</v>
      </c>
      <c r="J459" s="1">
        <f>SUM(J442:J458)</f>
        <v>0</v>
      </c>
      <c r="K459" s="11">
        <f>SUM(K442:K458)</f>
        <v>0</v>
      </c>
      <c r="M459" s="1">
        <f>SUM(M442:M458)</f>
        <v>0</v>
      </c>
      <c r="N459" s="11">
        <f>SUM(N442:N458)</f>
        <v>0</v>
      </c>
      <c r="P459" s="1">
        <f>SUM(P442:P458)</f>
        <v>2</v>
      </c>
      <c r="Q459" s="11">
        <f>SUM(Q442:Q458)</f>
        <v>1</v>
      </c>
      <c r="S459" s="1">
        <f>SUM(S442:S458)</f>
        <v>10</v>
      </c>
      <c r="T459" s="11">
        <f>SUM(T442:T458)</f>
        <v>1</v>
      </c>
      <c r="V459" s="1">
        <f>SUM(V442:V458)</f>
        <v>30</v>
      </c>
      <c r="W459" s="11">
        <f>SUM(W442:W458)</f>
        <v>1</v>
      </c>
      <c r="Y459" s="1">
        <f>SUM(Y442:Y458)</f>
        <v>0</v>
      </c>
      <c r="Z459" s="11">
        <f>SUM(Z442:Z458)</f>
        <v>0</v>
      </c>
      <c r="AB459" s="1">
        <f>SUM(AB442:AB458)</f>
        <v>51</v>
      </c>
      <c r="AC459" s="11">
        <f>SUM(AC442:AC458)</f>
        <v>3</v>
      </c>
      <c r="AE459" s="1">
        <f>SUM(AE442:AE458)</f>
        <v>0</v>
      </c>
      <c r="AF459" s="11">
        <f>SUM(AF442:AF458)</f>
        <v>0</v>
      </c>
      <c r="AH459" s="1">
        <f>SUM(AH442:AH458)</f>
        <v>0</v>
      </c>
      <c r="AI459" s="11">
        <f>SUM(AI442:AI458)</f>
        <v>0</v>
      </c>
      <c r="AK459" s="1">
        <f>SUM(AK442:AK458)</f>
        <v>0</v>
      </c>
      <c r="AL459" s="11">
        <f>SUM(AL442:AL458)</f>
        <v>0</v>
      </c>
      <c r="AN459" s="1">
        <f>SUM(AN442:AN458)</f>
        <v>0</v>
      </c>
      <c r="AO459" s="11">
        <f>SUM(AO442:AO458)</f>
        <v>0</v>
      </c>
      <c r="AQ459" s="1">
        <f>SUM(AQ442:AQ458)</f>
        <v>0</v>
      </c>
      <c r="AR459" s="11">
        <f>SUM(AR442:AR458)</f>
        <v>0</v>
      </c>
      <c r="AT459" s="1">
        <f>SUM(AT442:AT458)</f>
        <v>0</v>
      </c>
      <c r="AU459" s="11">
        <f>SUM(AU442:AU458)</f>
        <v>0</v>
      </c>
      <c r="AW459" s="1">
        <f>SUM(AW442:AW458)</f>
        <v>0</v>
      </c>
      <c r="AX459" s="11">
        <f>SUM(AX442:AX458)</f>
        <v>0</v>
      </c>
      <c r="AZ459" s="12">
        <f>SUM(AZ442:AZ458)</f>
        <v>93</v>
      </c>
      <c r="BA459" s="14">
        <f>AVERAGE(BA442:BA458)</f>
        <v>0.35294117647058826</v>
      </c>
    </row>
    <row r="460" spans="1:53" ht="15.75" thickTop="1" x14ac:dyDescent="0.25"/>
    <row r="461" spans="1:53" ht="22.5" x14ac:dyDescent="0.3">
      <c r="A461" s="1"/>
      <c r="B461" s="4" t="s">
        <v>1</v>
      </c>
      <c r="C461" s="2"/>
      <c r="D461" s="3"/>
      <c r="E461" s="3"/>
      <c r="G461" s="1"/>
      <c r="H461" s="1"/>
      <c r="J461" s="1"/>
      <c r="K461" s="1"/>
      <c r="M461" s="1"/>
      <c r="N461" s="1"/>
      <c r="P461" s="1"/>
      <c r="Q461" s="1"/>
      <c r="S461" s="1"/>
      <c r="T461" s="1"/>
      <c r="V461" s="1"/>
      <c r="W461" s="1"/>
      <c r="Y461" s="1"/>
      <c r="Z461" s="1"/>
      <c r="AB461" s="1"/>
      <c r="AC461" s="1"/>
      <c r="AE461" s="1"/>
      <c r="AF461" s="1"/>
      <c r="AH461" s="1"/>
      <c r="AI461" s="1"/>
      <c r="AK461" s="1"/>
      <c r="AL461" s="1"/>
      <c r="AN461" s="1"/>
      <c r="AO461" s="1"/>
      <c r="AQ461" s="1"/>
      <c r="AR461" s="1"/>
      <c r="AT461" s="1"/>
      <c r="AU461" s="1"/>
      <c r="AW461" s="1"/>
      <c r="AX461" s="1"/>
      <c r="AY461" s="1"/>
      <c r="AZ461" s="1"/>
    </row>
    <row r="462" spans="1:53" x14ac:dyDescent="0.25">
      <c r="A462" s="1"/>
      <c r="B462" s="1"/>
      <c r="C462" s="2"/>
      <c r="D462" s="26" t="s">
        <v>38</v>
      </c>
      <c r="E462" s="15"/>
      <c r="G462" s="136" t="s">
        <v>39</v>
      </c>
      <c r="H462" s="136"/>
      <c r="J462" s="136" t="s">
        <v>41</v>
      </c>
      <c r="K462" s="136"/>
      <c r="M462" s="136" t="s">
        <v>40</v>
      </c>
      <c r="N462" s="136"/>
      <c r="P462" s="136" t="s">
        <v>42</v>
      </c>
      <c r="Q462" s="136"/>
      <c r="S462" s="136" t="s">
        <v>43</v>
      </c>
      <c r="T462" s="136"/>
      <c r="V462" s="136" t="s">
        <v>44</v>
      </c>
      <c r="W462" s="136"/>
      <c r="Y462" s="136" t="s">
        <v>45</v>
      </c>
      <c r="Z462" s="136"/>
      <c r="AB462" s="136" t="s">
        <v>46</v>
      </c>
      <c r="AC462" s="136"/>
      <c r="AE462" s="136" t="s">
        <v>47</v>
      </c>
      <c r="AF462" s="136"/>
      <c r="AH462" s="136" t="s">
        <v>48</v>
      </c>
      <c r="AI462" s="136"/>
      <c r="AK462" s="136" t="s">
        <v>46</v>
      </c>
      <c r="AL462" s="136"/>
      <c r="AN462" s="136" t="s">
        <v>47</v>
      </c>
      <c r="AO462" s="136"/>
      <c r="AQ462" s="136" t="s">
        <v>48</v>
      </c>
      <c r="AR462" s="136"/>
      <c r="AT462" s="26" t="s">
        <v>49</v>
      </c>
      <c r="AU462" s="26"/>
      <c r="AW462" s="26" t="s">
        <v>50</v>
      </c>
      <c r="AX462" s="26"/>
      <c r="AY462" s="1"/>
      <c r="AZ462" s="1"/>
    </row>
    <row r="463" spans="1:53" ht="18" thickBot="1" x14ac:dyDescent="0.35">
      <c r="A463" s="1"/>
      <c r="B463" s="5" t="s">
        <v>2</v>
      </c>
      <c r="C463" s="6" t="s">
        <v>3</v>
      </c>
      <c r="D463" s="7" t="s">
        <v>9</v>
      </c>
      <c r="E463" s="7" t="s">
        <v>4</v>
      </c>
      <c r="G463" s="7" t="s">
        <v>9</v>
      </c>
      <c r="H463" s="8" t="s">
        <v>4</v>
      </c>
      <c r="J463" s="7" t="s">
        <v>9</v>
      </c>
      <c r="K463" s="8" t="s">
        <v>4</v>
      </c>
      <c r="M463" s="7" t="s">
        <v>9</v>
      </c>
      <c r="N463" s="8" t="s">
        <v>4</v>
      </c>
      <c r="P463" s="7" t="s">
        <v>9</v>
      </c>
      <c r="Q463" s="8" t="s">
        <v>4</v>
      </c>
      <c r="S463" s="7" t="s">
        <v>9</v>
      </c>
      <c r="T463" s="8" t="s">
        <v>4</v>
      </c>
      <c r="V463" s="7" t="s">
        <v>9</v>
      </c>
      <c r="W463" s="8" t="s">
        <v>4</v>
      </c>
      <c r="Y463" s="7" t="s">
        <v>9</v>
      </c>
      <c r="Z463" s="8" t="s">
        <v>4</v>
      </c>
      <c r="AB463" s="7" t="s">
        <v>9</v>
      </c>
      <c r="AC463" s="8" t="s">
        <v>4</v>
      </c>
      <c r="AE463" s="7" t="s">
        <v>9</v>
      </c>
      <c r="AF463" s="8" t="s">
        <v>4</v>
      </c>
      <c r="AH463" s="7" t="s">
        <v>9</v>
      </c>
      <c r="AI463" s="8" t="s">
        <v>4</v>
      </c>
      <c r="AK463" s="7" t="s">
        <v>9</v>
      </c>
      <c r="AL463" s="8" t="s">
        <v>4</v>
      </c>
      <c r="AN463" s="7" t="s">
        <v>9</v>
      </c>
      <c r="AO463" s="8" t="s">
        <v>4</v>
      </c>
      <c r="AQ463" s="7" t="s">
        <v>9</v>
      </c>
      <c r="AR463" s="8" t="s">
        <v>4</v>
      </c>
      <c r="AT463" s="7" t="s">
        <v>9</v>
      </c>
      <c r="AU463" s="8" t="s">
        <v>4</v>
      </c>
      <c r="AW463" s="7" t="s">
        <v>9</v>
      </c>
      <c r="AX463" s="8" t="s">
        <v>4</v>
      </c>
      <c r="AZ463" s="8" t="s">
        <v>10</v>
      </c>
      <c r="BA463" s="5" t="s">
        <v>11</v>
      </c>
    </row>
    <row r="464" spans="1:53" ht="16.5" thickTop="1" thickBot="1" x14ac:dyDescent="0.3">
      <c r="A464" s="13" t="s">
        <v>71</v>
      </c>
      <c r="B464" s="1"/>
      <c r="C464" s="22"/>
      <c r="D464" s="3"/>
      <c r="E464" s="3"/>
      <c r="F464" s="20"/>
      <c r="G464" s="1"/>
      <c r="H464" s="1"/>
      <c r="I464" s="20"/>
      <c r="J464" s="1"/>
      <c r="K464" s="1"/>
      <c r="L464" s="20"/>
      <c r="M464" s="1"/>
      <c r="N464" s="1"/>
      <c r="O464" s="20"/>
      <c r="P464" s="1"/>
      <c r="Q464" s="1"/>
      <c r="R464" s="20"/>
      <c r="S464" s="1"/>
      <c r="T464" s="1"/>
      <c r="U464" s="20"/>
      <c r="V464" s="1"/>
      <c r="W464" s="1"/>
      <c r="X464" s="20"/>
      <c r="Y464" s="1"/>
      <c r="Z464" s="1"/>
      <c r="AA464" s="20"/>
      <c r="AB464" s="1"/>
      <c r="AC464" s="1"/>
      <c r="AD464" s="20"/>
      <c r="AE464" s="1"/>
      <c r="AF464" s="1"/>
      <c r="AG464" s="20"/>
      <c r="AH464" s="1"/>
      <c r="AI464" s="1"/>
      <c r="AJ464" s="20"/>
      <c r="AK464" s="1"/>
      <c r="AL464" s="1"/>
      <c r="AM464" s="20"/>
      <c r="AN464" s="1"/>
      <c r="AO464" s="1"/>
      <c r="AP464" s="20"/>
      <c r="AQ464" s="1"/>
      <c r="AR464" s="1"/>
      <c r="AT464" s="1"/>
      <c r="AU464" s="1"/>
      <c r="AV464" s="20"/>
      <c r="AW464" s="1"/>
      <c r="AX464" s="1"/>
      <c r="AY464" s="20"/>
      <c r="AZ464" s="1"/>
      <c r="BA464" s="1"/>
    </row>
    <row r="465" spans="1:53" x14ac:dyDescent="0.25">
      <c r="A465" s="1"/>
      <c r="B465" s="1" t="s">
        <v>26</v>
      </c>
      <c r="C465" s="23" t="s">
        <v>27</v>
      </c>
      <c r="D465" s="21"/>
      <c r="E465" s="1">
        <f t="shared" ref="E465:E481" si="362">COUNT(D465)</f>
        <v>0</v>
      </c>
      <c r="F465" s="20"/>
      <c r="G465" s="19"/>
      <c r="H465" s="1">
        <f t="shared" ref="H465:H481" si="363">COUNT(G465)</f>
        <v>0</v>
      </c>
      <c r="I465" s="20"/>
      <c r="J465" s="9"/>
      <c r="K465" s="1">
        <f t="shared" ref="K465:K481" si="364">COUNT(J465)</f>
        <v>0</v>
      </c>
      <c r="L465" s="20"/>
      <c r="M465" s="9"/>
      <c r="N465" s="1">
        <f t="shared" ref="N465:N481" si="365">COUNT(M465)</f>
        <v>0</v>
      </c>
      <c r="O465" s="20"/>
      <c r="P465" s="9">
        <v>6</v>
      </c>
      <c r="Q465" s="1">
        <f t="shared" ref="Q465:Q481" si="366">COUNT(P465)</f>
        <v>1</v>
      </c>
      <c r="R465" s="20"/>
      <c r="S465" s="9">
        <v>5</v>
      </c>
      <c r="T465" s="1">
        <f t="shared" ref="T465:T481" si="367">COUNT(S465)</f>
        <v>1</v>
      </c>
      <c r="U465" s="20"/>
      <c r="V465" s="9"/>
      <c r="W465" s="1">
        <f t="shared" ref="W465:W481" si="368">COUNT(V465)</f>
        <v>0</v>
      </c>
      <c r="X465" s="20"/>
      <c r="Y465" s="9"/>
      <c r="Z465" s="1">
        <f t="shared" ref="Z465:Z481" si="369">COUNT(Y465)</f>
        <v>0</v>
      </c>
      <c r="AA465" s="20"/>
      <c r="AB465" s="9"/>
      <c r="AC465" s="1">
        <f t="shared" ref="AC465:AC481" si="370">COUNT(AB465)</f>
        <v>0</v>
      </c>
      <c r="AD465" s="20"/>
      <c r="AE465" s="9"/>
      <c r="AF465" s="1">
        <f t="shared" ref="AF465:AF481" si="371">COUNT(AE465)</f>
        <v>0</v>
      </c>
      <c r="AG465" s="20"/>
      <c r="AH465" s="9"/>
      <c r="AI465" s="1">
        <f t="shared" ref="AI465:AI481" si="372">COUNT(AH465)</f>
        <v>0</v>
      </c>
      <c r="AJ465" s="20"/>
      <c r="AK465" s="9"/>
      <c r="AL465" s="1">
        <f t="shared" ref="AL465:AL481" si="373">COUNT(AK465)</f>
        <v>0</v>
      </c>
      <c r="AM465" s="20"/>
      <c r="AN465" s="9"/>
      <c r="AO465" s="1">
        <f t="shared" ref="AO465:AO481" si="374">COUNT(AN465)</f>
        <v>0</v>
      </c>
      <c r="AP465" s="20"/>
      <c r="AQ465" s="9"/>
      <c r="AR465" s="1">
        <f t="shared" ref="AR465:AR481" si="375">COUNT(AQ465)</f>
        <v>0</v>
      </c>
      <c r="AT465" s="9"/>
      <c r="AU465" s="1">
        <f t="shared" ref="AU465:AU481" si="376">COUNT(AT465)</f>
        <v>0</v>
      </c>
      <c r="AV465" s="20"/>
      <c r="AW465" s="9"/>
      <c r="AX465" s="1">
        <f t="shared" ref="AX465:AX481" si="377">COUNT(AW465)</f>
        <v>0</v>
      </c>
      <c r="AY465" s="20"/>
      <c r="AZ465" s="10">
        <f t="shared" ref="AZ465:AZ481" si="378">SUM(AW465,AT465,AH465,AE465,AB465,Y465,V465,S465,P465,M465,J465,G465,D465)</f>
        <v>11</v>
      </c>
      <c r="BA465" s="10">
        <f t="shared" ref="BA465:BA481" si="379">SUM(AX465,AU465,AI465,AF465,AC465,Z465,W465,T465,Q465,N465,K465,H465,E465)</f>
        <v>2</v>
      </c>
    </row>
    <row r="466" spans="1:53" x14ac:dyDescent="0.25">
      <c r="A466" s="1"/>
      <c r="B466" s="18" t="s">
        <v>15</v>
      </c>
      <c r="C466" s="24" t="s">
        <v>22</v>
      </c>
      <c r="D466" s="21"/>
      <c r="E466" s="1">
        <f t="shared" si="362"/>
        <v>0</v>
      </c>
      <c r="F466" s="20"/>
      <c r="G466" s="19"/>
      <c r="H466" s="1">
        <f t="shared" si="363"/>
        <v>0</v>
      </c>
      <c r="I466" s="20"/>
      <c r="J466" s="9"/>
      <c r="K466" s="1">
        <f t="shared" si="364"/>
        <v>0</v>
      </c>
      <c r="L466" s="20"/>
      <c r="M466" s="9"/>
      <c r="N466" s="1">
        <f t="shared" si="365"/>
        <v>0</v>
      </c>
      <c r="O466" s="20"/>
      <c r="P466" s="9"/>
      <c r="Q466" s="1">
        <f t="shared" si="366"/>
        <v>0</v>
      </c>
      <c r="R466" s="20"/>
      <c r="S466" s="9"/>
      <c r="T466" s="1">
        <f t="shared" si="367"/>
        <v>0</v>
      </c>
      <c r="U466" s="20"/>
      <c r="V466" s="9"/>
      <c r="W466" s="1">
        <f t="shared" si="368"/>
        <v>0</v>
      </c>
      <c r="X466" s="20"/>
      <c r="Y466" s="9"/>
      <c r="Z466" s="1">
        <f t="shared" si="369"/>
        <v>0</v>
      </c>
      <c r="AA466" s="20"/>
      <c r="AB466" s="9"/>
      <c r="AC466" s="1">
        <f t="shared" si="370"/>
        <v>0</v>
      </c>
      <c r="AD466" s="20"/>
      <c r="AE466" s="9"/>
      <c r="AF466" s="1">
        <f t="shared" si="371"/>
        <v>0</v>
      </c>
      <c r="AG466" s="20"/>
      <c r="AH466" s="9"/>
      <c r="AI466" s="1">
        <f t="shared" si="372"/>
        <v>0</v>
      </c>
      <c r="AJ466" s="20"/>
      <c r="AK466" s="9"/>
      <c r="AL466" s="1">
        <f t="shared" si="373"/>
        <v>0</v>
      </c>
      <c r="AM466" s="20"/>
      <c r="AN466" s="9"/>
      <c r="AO466" s="1">
        <f t="shared" si="374"/>
        <v>0</v>
      </c>
      <c r="AP466" s="20"/>
      <c r="AQ466" s="9"/>
      <c r="AR466" s="1">
        <f t="shared" si="375"/>
        <v>0</v>
      </c>
      <c r="AT466" s="9"/>
      <c r="AU466" s="1">
        <f t="shared" si="376"/>
        <v>0</v>
      </c>
      <c r="AV466" s="20"/>
      <c r="AW466" s="9"/>
      <c r="AX466" s="1">
        <f t="shared" si="377"/>
        <v>0</v>
      </c>
      <c r="AY466" s="20"/>
      <c r="AZ466" s="10">
        <f t="shared" si="378"/>
        <v>0</v>
      </c>
      <c r="BA466" s="10">
        <f t="shared" si="379"/>
        <v>0</v>
      </c>
    </row>
    <row r="467" spans="1:53" x14ac:dyDescent="0.25">
      <c r="A467" s="1"/>
      <c r="B467" s="3" t="s">
        <v>17</v>
      </c>
      <c r="C467" s="23" t="s">
        <v>18</v>
      </c>
      <c r="D467" s="21"/>
      <c r="E467" s="1">
        <f t="shared" si="362"/>
        <v>0</v>
      </c>
      <c r="F467" s="20"/>
      <c r="G467" s="19"/>
      <c r="H467" s="1">
        <f t="shared" si="363"/>
        <v>0</v>
      </c>
      <c r="I467" s="20"/>
      <c r="J467" s="9"/>
      <c r="K467" s="1">
        <f t="shared" si="364"/>
        <v>0</v>
      </c>
      <c r="L467" s="20"/>
      <c r="M467" s="9"/>
      <c r="N467" s="1">
        <f t="shared" si="365"/>
        <v>0</v>
      </c>
      <c r="O467" s="20"/>
      <c r="P467" s="9"/>
      <c r="Q467" s="1">
        <f t="shared" si="366"/>
        <v>0</v>
      </c>
      <c r="R467" s="20"/>
      <c r="S467" s="9"/>
      <c r="T467" s="1">
        <f t="shared" si="367"/>
        <v>0</v>
      </c>
      <c r="U467" s="20"/>
      <c r="V467" s="9"/>
      <c r="W467" s="1">
        <f t="shared" si="368"/>
        <v>0</v>
      </c>
      <c r="X467" s="20"/>
      <c r="Y467" s="9"/>
      <c r="Z467" s="1">
        <f t="shared" si="369"/>
        <v>0</v>
      </c>
      <c r="AA467" s="20"/>
      <c r="AB467" s="9"/>
      <c r="AC467" s="1">
        <f t="shared" si="370"/>
        <v>0</v>
      </c>
      <c r="AD467" s="20"/>
      <c r="AE467" s="9"/>
      <c r="AF467" s="1">
        <f t="shared" si="371"/>
        <v>0</v>
      </c>
      <c r="AG467" s="20"/>
      <c r="AH467" s="9"/>
      <c r="AI467" s="1">
        <f t="shared" si="372"/>
        <v>0</v>
      </c>
      <c r="AJ467" s="20"/>
      <c r="AK467" s="9"/>
      <c r="AL467" s="1">
        <f t="shared" si="373"/>
        <v>0</v>
      </c>
      <c r="AM467" s="20"/>
      <c r="AN467" s="9"/>
      <c r="AO467" s="1">
        <f t="shared" si="374"/>
        <v>0</v>
      </c>
      <c r="AP467" s="20"/>
      <c r="AQ467" s="9"/>
      <c r="AR467" s="1">
        <f t="shared" si="375"/>
        <v>0</v>
      </c>
      <c r="AT467" s="9"/>
      <c r="AU467" s="1">
        <f t="shared" si="376"/>
        <v>0</v>
      </c>
      <c r="AV467" s="20"/>
      <c r="AW467" s="9"/>
      <c r="AX467" s="1">
        <f t="shared" si="377"/>
        <v>0</v>
      </c>
      <c r="AY467" s="20"/>
      <c r="AZ467" s="10">
        <f t="shared" si="378"/>
        <v>0</v>
      </c>
      <c r="BA467" s="10">
        <f t="shared" si="379"/>
        <v>0</v>
      </c>
    </row>
    <row r="468" spans="1:53" x14ac:dyDescent="0.25">
      <c r="A468" s="1"/>
      <c r="B468" s="1" t="s">
        <v>17</v>
      </c>
      <c r="C468" s="24" t="s">
        <v>19</v>
      </c>
      <c r="D468" s="21"/>
      <c r="E468" s="1">
        <f t="shared" si="362"/>
        <v>0</v>
      </c>
      <c r="F468" s="20"/>
      <c r="G468" s="19"/>
      <c r="H468" s="1">
        <f t="shared" si="363"/>
        <v>0</v>
      </c>
      <c r="I468" s="20"/>
      <c r="J468" s="9"/>
      <c r="K468" s="1">
        <f t="shared" si="364"/>
        <v>0</v>
      </c>
      <c r="L468" s="20"/>
      <c r="M468" s="9"/>
      <c r="N468" s="1">
        <f t="shared" si="365"/>
        <v>0</v>
      </c>
      <c r="O468" s="20"/>
      <c r="P468" s="9"/>
      <c r="Q468" s="1">
        <f t="shared" si="366"/>
        <v>0</v>
      </c>
      <c r="R468" s="20"/>
      <c r="S468" s="9"/>
      <c r="T468" s="1">
        <f t="shared" si="367"/>
        <v>0</v>
      </c>
      <c r="U468" s="20"/>
      <c r="V468" s="9"/>
      <c r="W468" s="1">
        <f t="shared" si="368"/>
        <v>0</v>
      </c>
      <c r="X468" s="20"/>
      <c r="Y468" s="9"/>
      <c r="Z468" s="1">
        <f t="shared" si="369"/>
        <v>0</v>
      </c>
      <c r="AA468" s="20"/>
      <c r="AB468" s="9"/>
      <c r="AC468" s="1">
        <f t="shared" si="370"/>
        <v>0</v>
      </c>
      <c r="AD468" s="20"/>
      <c r="AE468" s="9"/>
      <c r="AF468" s="1">
        <f t="shared" si="371"/>
        <v>0</v>
      </c>
      <c r="AG468" s="20"/>
      <c r="AH468" s="9"/>
      <c r="AI468" s="1">
        <f t="shared" si="372"/>
        <v>0</v>
      </c>
      <c r="AJ468" s="20"/>
      <c r="AK468" s="9"/>
      <c r="AL468" s="1">
        <f t="shared" si="373"/>
        <v>0</v>
      </c>
      <c r="AM468" s="20"/>
      <c r="AN468" s="9"/>
      <c r="AO468" s="1">
        <f t="shared" si="374"/>
        <v>0</v>
      </c>
      <c r="AP468" s="20"/>
      <c r="AQ468" s="9"/>
      <c r="AR468" s="1">
        <f t="shared" si="375"/>
        <v>0</v>
      </c>
      <c r="AT468" s="9"/>
      <c r="AU468" s="1">
        <f t="shared" si="376"/>
        <v>0</v>
      </c>
      <c r="AV468" s="20"/>
      <c r="AW468" s="9"/>
      <c r="AX468" s="1">
        <f t="shared" si="377"/>
        <v>0</v>
      </c>
      <c r="AY468" s="20"/>
      <c r="AZ468" s="10">
        <f t="shared" si="378"/>
        <v>0</v>
      </c>
      <c r="BA468" s="10">
        <f t="shared" si="379"/>
        <v>0</v>
      </c>
    </row>
    <row r="469" spans="1:53" x14ac:dyDescent="0.25">
      <c r="A469" s="1"/>
      <c r="B469" s="3" t="s">
        <v>14</v>
      </c>
      <c r="C469" s="24" t="s">
        <v>21</v>
      </c>
      <c r="D469" s="21"/>
      <c r="E469" s="1">
        <f t="shared" si="362"/>
        <v>0</v>
      </c>
      <c r="F469" s="20"/>
      <c r="G469" s="19"/>
      <c r="H469" s="1">
        <f t="shared" si="363"/>
        <v>0</v>
      </c>
      <c r="I469" s="20"/>
      <c r="J469" s="9"/>
      <c r="K469" s="1">
        <f t="shared" si="364"/>
        <v>0</v>
      </c>
      <c r="L469" s="20"/>
      <c r="M469" s="9"/>
      <c r="N469" s="1">
        <f t="shared" si="365"/>
        <v>0</v>
      </c>
      <c r="O469" s="20"/>
      <c r="P469" s="9"/>
      <c r="Q469" s="1">
        <f t="shared" si="366"/>
        <v>0</v>
      </c>
      <c r="R469" s="20"/>
      <c r="S469" s="9"/>
      <c r="T469" s="1">
        <f t="shared" si="367"/>
        <v>0</v>
      </c>
      <c r="U469" s="20"/>
      <c r="V469" s="9"/>
      <c r="W469" s="1">
        <f t="shared" si="368"/>
        <v>0</v>
      </c>
      <c r="X469" s="20"/>
      <c r="Y469" s="9"/>
      <c r="Z469" s="1">
        <f t="shared" si="369"/>
        <v>0</v>
      </c>
      <c r="AA469" s="20"/>
      <c r="AB469" s="9"/>
      <c r="AC469" s="1">
        <f t="shared" si="370"/>
        <v>0</v>
      </c>
      <c r="AD469" s="20"/>
      <c r="AE469" s="9"/>
      <c r="AF469" s="1">
        <f t="shared" si="371"/>
        <v>0</v>
      </c>
      <c r="AG469" s="20"/>
      <c r="AH469" s="9"/>
      <c r="AI469" s="1">
        <f t="shared" si="372"/>
        <v>0</v>
      </c>
      <c r="AJ469" s="20"/>
      <c r="AK469" s="9"/>
      <c r="AL469" s="1">
        <f t="shared" si="373"/>
        <v>0</v>
      </c>
      <c r="AM469" s="20"/>
      <c r="AN469" s="9"/>
      <c r="AO469" s="1">
        <f t="shared" si="374"/>
        <v>0</v>
      </c>
      <c r="AP469" s="20"/>
      <c r="AQ469" s="9"/>
      <c r="AR469" s="1">
        <f t="shared" si="375"/>
        <v>0</v>
      </c>
      <c r="AT469" s="9"/>
      <c r="AU469" s="1">
        <f t="shared" si="376"/>
        <v>0</v>
      </c>
      <c r="AV469" s="20"/>
      <c r="AW469" s="9"/>
      <c r="AX469" s="1">
        <f t="shared" si="377"/>
        <v>0</v>
      </c>
      <c r="AY469" s="20"/>
      <c r="AZ469" s="10">
        <f t="shared" si="378"/>
        <v>0</v>
      </c>
      <c r="BA469" s="10">
        <f t="shared" si="379"/>
        <v>0</v>
      </c>
    </row>
    <row r="470" spans="1:53" x14ac:dyDescent="0.25">
      <c r="A470" s="1"/>
      <c r="B470" s="3" t="s">
        <v>6</v>
      </c>
      <c r="C470" s="23" t="s">
        <v>29</v>
      </c>
      <c r="D470" s="21"/>
      <c r="E470" s="1">
        <f t="shared" si="362"/>
        <v>0</v>
      </c>
      <c r="F470" s="20"/>
      <c r="G470" s="19"/>
      <c r="H470" s="1">
        <f t="shared" si="363"/>
        <v>0</v>
      </c>
      <c r="I470" s="20"/>
      <c r="J470" s="9"/>
      <c r="K470" s="1">
        <f t="shared" si="364"/>
        <v>0</v>
      </c>
      <c r="L470" s="20"/>
      <c r="M470" s="9">
        <v>0</v>
      </c>
      <c r="N470" s="1">
        <f t="shared" si="365"/>
        <v>1</v>
      </c>
      <c r="O470" s="20"/>
      <c r="P470" s="9">
        <v>50</v>
      </c>
      <c r="Q470" s="1">
        <f t="shared" si="366"/>
        <v>1</v>
      </c>
      <c r="R470" s="20"/>
      <c r="S470" s="9">
        <v>9</v>
      </c>
      <c r="T470" s="1">
        <f t="shared" si="367"/>
        <v>1</v>
      </c>
      <c r="U470" s="20"/>
      <c r="V470" s="9">
        <v>10</v>
      </c>
      <c r="W470" s="1">
        <f t="shared" si="368"/>
        <v>1</v>
      </c>
      <c r="X470" s="20"/>
      <c r="Y470" s="9"/>
      <c r="Z470" s="1">
        <f t="shared" si="369"/>
        <v>0</v>
      </c>
      <c r="AA470" s="20"/>
      <c r="AB470" s="9">
        <v>65</v>
      </c>
      <c r="AC470" s="1">
        <f t="shared" si="370"/>
        <v>1</v>
      </c>
      <c r="AD470" s="20"/>
      <c r="AE470" s="9"/>
      <c r="AF470" s="1">
        <f t="shared" si="371"/>
        <v>0</v>
      </c>
      <c r="AG470" s="20"/>
      <c r="AH470" s="9"/>
      <c r="AI470" s="1">
        <f t="shared" si="372"/>
        <v>0</v>
      </c>
      <c r="AJ470" s="20"/>
      <c r="AK470" s="9"/>
      <c r="AL470" s="1">
        <f t="shared" si="373"/>
        <v>0</v>
      </c>
      <c r="AM470" s="20"/>
      <c r="AN470" s="9"/>
      <c r="AO470" s="1">
        <f t="shared" si="374"/>
        <v>0</v>
      </c>
      <c r="AP470" s="20"/>
      <c r="AQ470" s="9"/>
      <c r="AR470" s="1">
        <f t="shared" si="375"/>
        <v>0</v>
      </c>
      <c r="AT470" s="9"/>
      <c r="AU470" s="1">
        <f t="shared" si="376"/>
        <v>0</v>
      </c>
      <c r="AV470" s="20"/>
      <c r="AW470" s="9"/>
      <c r="AX470" s="1">
        <f t="shared" si="377"/>
        <v>0</v>
      </c>
      <c r="AY470" s="20"/>
      <c r="AZ470" s="10">
        <f t="shared" si="378"/>
        <v>134</v>
      </c>
      <c r="BA470" s="10">
        <f t="shared" si="379"/>
        <v>5</v>
      </c>
    </row>
    <row r="471" spans="1:53" x14ac:dyDescent="0.25">
      <c r="A471" s="1"/>
      <c r="B471" s="18" t="s">
        <v>16</v>
      </c>
      <c r="C471" s="24" t="s">
        <v>20</v>
      </c>
      <c r="D471" s="21"/>
      <c r="E471" s="1">
        <f t="shared" si="362"/>
        <v>0</v>
      </c>
      <c r="F471" s="20"/>
      <c r="G471" s="19"/>
      <c r="H471" s="1">
        <f t="shared" si="363"/>
        <v>0</v>
      </c>
      <c r="I471" s="20"/>
      <c r="J471" s="9"/>
      <c r="K471" s="1">
        <f t="shared" si="364"/>
        <v>0</v>
      </c>
      <c r="L471" s="20"/>
      <c r="M471" s="9"/>
      <c r="N471" s="1">
        <f t="shared" si="365"/>
        <v>0</v>
      </c>
      <c r="O471" s="20"/>
      <c r="P471" s="9">
        <v>25</v>
      </c>
      <c r="Q471" s="1">
        <f t="shared" si="366"/>
        <v>1</v>
      </c>
      <c r="R471" s="20"/>
      <c r="S471" s="9"/>
      <c r="T471" s="1">
        <f t="shared" si="367"/>
        <v>0</v>
      </c>
      <c r="U471" s="20"/>
      <c r="V471" s="9"/>
      <c r="W471" s="1">
        <f t="shared" si="368"/>
        <v>0</v>
      </c>
      <c r="X471" s="20"/>
      <c r="Y471" s="9"/>
      <c r="Z471" s="1">
        <f t="shared" si="369"/>
        <v>0</v>
      </c>
      <c r="AA471" s="20"/>
      <c r="AB471" s="9"/>
      <c r="AC471" s="1">
        <f t="shared" si="370"/>
        <v>0</v>
      </c>
      <c r="AD471" s="20"/>
      <c r="AE471" s="9"/>
      <c r="AF471" s="1">
        <f t="shared" si="371"/>
        <v>0</v>
      </c>
      <c r="AG471" s="20"/>
      <c r="AH471" s="9"/>
      <c r="AI471" s="1">
        <f t="shared" si="372"/>
        <v>0</v>
      </c>
      <c r="AJ471" s="20"/>
      <c r="AK471" s="9"/>
      <c r="AL471" s="1">
        <f t="shared" si="373"/>
        <v>0</v>
      </c>
      <c r="AM471" s="20"/>
      <c r="AN471" s="9"/>
      <c r="AO471" s="1">
        <f t="shared" si="374"/>
        <v>0</v>
      </c>
      <c r="AP471" s="20"/>
      <c r="AQ471" s="9"/>
      <c r="AR471" s="1">
        <f t="shared" si="375"/>
        <v>0</v>
      </c>
      <c r="AT471" s="9"/>
      <c r="AU471" s="1">
        <f t="shared" si="376"/>
        <v>0</v>
      </c>
      <c r="AV471" s="20"/>
      <c r="AW471" s="9"/>
      <c r="AX471" s="1">
        <f t="shared" si="377"/>
        <v>0</v>
      </c>
      <c r="AY471" s="20"/>
      <c r="AZ471" s="10">
        <f t="shared" si="378"/>
        <v>25</v>
      </c>
      <c r="BA471" s="10">
        <f t="shared" si="379"/>
        <v>1</v>
      </c>
    </row>
    <row r="472" spans="1:53" x14ac:dyDescent="0.25">
      <c r="A472" s="16"/>
      <c r="B472" s="3" t="s">
        <v>33</v>
      </c>
      <c r="C472" s="25" t="s">
        <v>34</v>
      </c>
      <c r="D472" s="21"/>
      <c r="E472" s="1">
        <f t="shared" si="362"/>
        <v>0</v>
      </c>
      <c r="F472" s="20"/>
      <c r="G472" s="19"/>
      <c r="H472" s="1">
        <f t="shared" si="363"/>
        <v>0</v>
      </c>
      <c r="I472" s="20"/>
      <c r="J472" s="9"/>
      <c r="K472" s="1">
        <f t="shared" si="364"/>
        <v>0</v>
      </c>
      <c r="L472" s="20"/>
      <c r="M472" s="9"/>
      <c r="N472" s="1">
        <f t="shared" si="365"/>
        <v>0</v>
      </c>
      <c r="O472" s="20"/>
      <c r="P472" s="9"/>
      <c r="Q472" s="1">
        <f t="shared" si="366"/>
        <v>0</v>
      </c>
      <c r="R472" s="20"/>
      <c r="S472" s="9"/>
      <c r="T472" s="1">
        <f t="shared" si="367"/>
        <v>0</v>
      </c>
      <c r="U472" s="20"/>
      <c r="V472" s="9"/>
      <c r="W472" s="1">
        <f t="shared" si="368"/>
        <v>0</v>
      </c>
      <c r="X472" s="20"/>
      <c r="Y472" s="9"/>
      <c r="Z472" s="1">
        <f t="shared" si="369"/>
        <v>0</v>
      </c>
      <c r="AA472" s="20"/>
      <c r="AB472" s="9"/>
      <c r="AC472" s="1">
        <f t="shared" si="370"/>
        <v>0</v>
      </c>
      <c r="AD472" s="20"/>
      <c r="AE472" s="9"/>
      <c r="AF472" s="1">
        <f t="shared" si="371"/>
        <v>0</v>
      </c>
      <c r="AG472" s="20"/>
      <c r="AH472" s="9"/>
      <c r="AI472" s="1">
        <f t="shared" si="372"/>
        <v>0</v>
      </c>
      <c r="AJ472" s="20"/>
      <c r="AK472" s="9"/>
      <c r="AL472" s="1">
        <f t="shared" si="373"/>
        <v>0</v>
      </c>
      <c r="AM472" s="20"/>
      <c r="AN472" s="9"/>
      <c r="AO472" s="1">
        <f t="shared" si="374"/>
        <v>0</v>
      </c>
      <c r="AP472" s="20"/>
      <c r="AQ472" s="9"/>
      <c r="AR472" s="1">
        <f t="shared" si="375"/>
        <v>0</v>
      </c>
      <c r="AT472" s="9"/>
      <c r="AU472" s="1">
        <f t="shared" si="376"/>
        <v>0</v>
      </c>
      <c r="AV472" s="20"/>
      <c r="AW472" s="9"/>
      <c r="AX472" s="1">
        <f t="shared" si="377"/>
        <v>0</v>
      </c>
      <c r="AY472" s="20"/>
      <c r="AZ472" s="10">
        <f t="shared" si="378"/>
        <v>0</v>
      </c>
      <c r="BA472" s="10">
        <f t="shared" si="379"/>
        <v>0</v>
      </c>
    </row>
    <row r="473" spans="1:53" x14ac:dyDescent="0.25">
      <c r="A473" s="1"/>
      <c r="B473" s="3" t="s">
        <v>31</v>
      </c>
      <c r="C473" s="25" t="s">
        <v>32</v>
      </c>
      <c r="D473" s="21"/>
      <c r="E473" s="1">
        <f t="shared" si="362"/>
        <v>0</v>
      </c>
      <c r="F473" s="20"/>
      <c r="G473" s="19"/>
      <c r="H473" s="1">
        <f t="shared" si="363"/>
        <v>0</v>
      </c>
      <c r="I473" s="20"/>
      <c r="J473" s="9"/>
      <c r="K473" s="1">
        <f t="shared" si="364"/>
        <v>0</v>
      </c>
      <c r="L473" s="20"/>
      <c r="M473" s="9"/>
      <c r="N473" s="1">
        <f t="shared" si="365"/>
        <v>0</v>
      </c>
      <c r="O473" s="20"/>
      <c r="P473" s="9"/>
      <c r="Q473" s="1">
        <f t="shared" si="366"/>
        <v>0</v>
      </c>
      <c r="R473" s="20"/>
      <c r="S473" s="9"/>
      <c r="T473" s="1">
        <f t="shared" si="367"/>
        <v>0</v>
      </c>
      <c r="U473" s="20"/>
      <c r="V473" s="9"/>
      <c r="W473" s="1">
        <f t="shared" si="368"/>
        <v>0</v>
      </c>
      <c r="X473" s="20"/>
      <c r="Y473" s="9"/>
      <c r="Z473" s="1">
        <f t="shared" si="369"/>
        <v>0</v>
      </c>
      <c r="AA473" s="20"/>
      <c r="AB473" s="9"/>
      <c r="AC473" s="1">
        <f t="shared" si="370"/>
        <v>0</v>
      </c>
      <c r="AD473" s="20"/>
      <c r="AE473" s="9"/>
      <c r="AF473" s="1">
        <f t="shared" si="371"/>
        <v>0</v>
      </c>
      <c r="AG473" s="20"/>
      <c r="AH473" s="9"/>
      <c r="AI473" s="1">
        <f t="shared" si="372"/>
        <v>0</v>
      </c>
      <c r="AJ473" s="20"/>
      <c r="AK473" s="9"/>
      <c r="AL473" s="1">
        <f t="shared" si="373"/>
        <v>0</v>
      </c>
      <c r="AM473" s="20"/>
      <c r="AN473" s="9"/>
      <c r="AO473" s="1">
        <f t="shared" si="374"/>
        <v>0</v>
      </c>
      <c r="AP473" s="20"/>
      <c r="AQ473" s="9"/>
      <c r="AR473" s="1">
        <f t="shared" si="375"/>
        <v>0</v>
      </c>
      <c r="AT473" s="9"/>
      <c r="AU473" s="1">
        <f t="shared" si="376"/>
        <v>0</v>
      </c>
      <c r="AV473" s="20"/>
      <c r="AW473" s="9"/>
      <c r="AX473" s="1">
        <f t="shared" si="377"/>
        <v>0</v>
      </c>
      <c r="AY473" s="20"/>
      <c r="AZ473" s="10">
        <f t="shared" si="378"/>
        <v>0</v>
      </c>
      <c r="BA473" s="10">
        <f t="shared" si="379"/>
        <v>0</v>
      </c>
    </row>
    <row r="474" spans="1:53" x14ac:dyDescent="0.25">
      <c r="A474" s="1"/>
      <c r="B474" s="3" t="s">
        <v>7</v>
      </c>
      <c r="C474" s="23" t="s">
        <v>28</v>
      </c>
      <c r="D474" s="21"/>
      <c r="E474" s="1">
        <f t="shared" si="362"/>
        <v>0</v>
      </c>
      <c r="F474" s="20"/>
      <c r="G474" s="19"/>
      <c r="H474" s="1">
        <f t="shared" si="363"/>
        <v>0</v>
      </c>
      <c r="I474" s="20"/>
      <c r="J474" s="9"/>
      <c r="K474" s="1">
        <f t="shared" si="364"/>
        <v>0</v>
      </c>
      <c r="L474" s="20"/>
      <c r="M474" s="9"/>
      <c r="N474" s="1">
        <f t="shared" si="365"/>
        <v>0</v>
      </c>
      <c r="O474" s="20"/>
      <c r="P474" s="9"/>
      <c r="Q474" s="1">
        <f t="shared" si="366"/>
        <v>0</v>
      </c>
      <c r="R474" s="20"/>
      <c r="S474" s="9"/>
      <c r="T474" s="1">
        <f t="shared" si="367"/>
        <v>0</v>
      </c>
      <c r="U474" s="20"/>
      <c r="V474" s="9"/>
      <c r="W474" s="1">
        <f t="shared" si="368"/>
        <v>0</v>
      </c>
      <c r="X474" s="20"/>
      <c r="Y474" s="9"/>
      <c r="Z474" s="1">
        <f t="shared" si="369"/>
        <v>0</v>
      </c>
      <c r="AA474" s="20"/>
      <c r="AB474" s="9"/>
      <c r="AC474" s="1">
        <f t="shared" si="370"/>
        <v>0</v>
      </c>
      <c r="AD474" s="20"/>
      <c r="AE474" s="9"/>
      <c r="AF474" s="1">
        <f t="shared" si="371"/>
        <v>0</v>
      </c>
      <c r="AG474" s="20"/>
      <c r="AH474" s="9"/>
      <c r="AI474" s="1">
        <f t="shared" si="372"/>
        <v>0</v>
      </c>
      <c r="AJ474" s="20"/>
      <c r="AK474" s="9"/>
      <c r="AL474" s="1">
        <f t="shared" si="373"/>
        <v>0</v>
      </c>
      <c r="AM474" s="20"/>
      <c r="AN474" s="9"/>
      <c r="AO474" s="1">
        <f t="shared" si="374"/>
        <v>0</v>
      </c>
      <c r="AP474" s="20"/>
      <c r="AQ474" s="9"/>
      <c r="AR474" s="1">
        <f t="shared" si="375"/>
        <v>0</v>
      </c>
      <c r="AT474" s="9"/>
      <c r="AU474" s="1">
        <f t="shared" si="376"/>
        <v>0</v>
      </c>
      <c r="AV474" s="20"/>
      <c r="AW474" s="9"/>
      <c r="AX474" s="1">
        <f t="shared" si="377"/>
        <v>0</v>
      </c>
      <c r="AY474" s="20"/>
      <c r="AZ474" s="10">
        <f t="shared" si="378"/>
        <v>0</v>
      </c>
      <c r="BA474" s="10">
        <f t="shared" si="379"/>
        <v>0</v>
      </c>
    </row>
    <row r="475" spans="1:53" x14ac:dyDescent="0.25">
      <c r="A475" s="1"/>
      <c r="B475" s="3" t="s">
        <v>8</v>
      </c>
      <c r="C475" s="24" t="s">
        <v>12</v>
      </c>
      <c r="D475" s="21"/>
      <c r="E475" s="1">
        <f t="shared" si="362"/>
        <v>0</v>
      </c>
      <c r="F475" s="20"/>
      <c r="G475" s="19"/>
      <c r="H475" s="1">
        <f t="shared" si="363"/>
        <v>0</v>
      </c>
      <c r="I475" s="20"/>
      <c r="J475" s="9"/>
      <c r="K475" s="1">
        <f t="shared" si="364"/>
        <v>0</v>
      </c>
      <c r="L475" s="20"/>
      <c r="M475" s="9"/>
      <c r="N475" s="1">
        <f t="shared" si="365"/>
        <v>0</v>
      </c>
      <c r="O475" s="20"/>
      <c r="P475" s="9"/>
      <c r="Q475" s="1">
        <f t="shared" si="366"/>
        <v>0</v>
      </c>
      <c r="R475" s="20"/>
      <c r="S475" s="9">
        <v>6</v>
      </c>
      <c r="T475" s="1">
        <f t="shared" si="367"/>
        <v>1</v>
      </c>
      <c r="U475" s="20"/>
      <c r="V475" s="9"/>
      <c r="W475" s="1">
        <f t="shared" si="368"/>
        <v>0</v>
      </c>
      <c r="X475" s="20"/>
      <c r="Y475" s="9"/>
      <c r="Z475" s="1">
        <f t="shared" si="369"/>
        <v>0</v>
      </c>
      <c r="AA475" s="20"/>
      <c r="AB475" s="9">
        <v>37</v>
      </c>
      <c r="AC475" s="1">
        <f t="shared" si="370"/>
        <v>1</v>
      </c>
      <c r="AD475" s="20"/>
      <c r="AE475" s="9"/>
      <c r="AF475" s="1">
        <f t="shared" si="371"/>
        <v>0</v>
      </c>
      <c r="AG475" s="20"/>
      <c r="AH475" s="9"/>
      <c r="AI475" s="1">
        <f t="shared" si="372"/>
        <v>0</v>
      </c>
      <c r="AJ475" s="20"/>
      <c r="AK475" s="9"/>
      <c r="AL475" s="1">
        <f t="shared" si="373"/>
        <v>0</v>
      </c>
      <c r="AM475" s="20"/>
      <c r="AN475" s="9"/>
      <c r="AO475" s="1">
        <f t="shared" si="374"/>
        <v>0</v>
      </c>
      <c r="AP475" s="20"/>
      <c r="AQ475" s="9"/>
      <c r="AR475" s="1">
        <f t="shared" si="375"/>
        <v>0</v>
      </c>
      <c r="AT475" s="9"/>
      <c r="AU475" s="1">
        <f t="shared" si="376"/>
        <v>0</v>
      </c>
      <c r="AV475" s="20"/>
      <c r="AW475" s="9"/>
      <c r="AX475" s="1">
        <f t="shared" si="377"/>
        <v>0</v>
      </c>
      <c r="AY475" s="20"/>
      <c r="AZ475" s="10">
        <f t="shared" si="378"/>
        <v>43</v>
      </c>
      <c r="BA475" s="10">
        <f t="shared" si="379"/>
        <v>2</v>
      </c>
    </row>
    <row r="476" spans="1:53" x14ac:dyDescent="0.25">
      <c r="A476" s="16"/>
      <c r="B476" s="1" t="s">
        <v>5</v>
      </c>
      <c r="C476" s="24" t="s">
        <v>13</v>
      </c>
      <c r="D476" s="21"/>
      <c r="E476" s="1">
        <f t="shared" si="362"/>
        <v>0</v>
      </c>
      <c r="F476" s="20"/>
      <c r="G476" s="19"/>
      <c r="H476" s="1">
        <f t="shared" si="363"/>
        <v>0</v>
      </c>
      <c r="I476" s="20"/>
      <c r="J476" s="9"/>
      <c r="K476" s="1">
        <f t="shared" si="364"/>
        <v>0</v>
      </c>
      <c r="L476" s="20"/>
      <c r="M476" s="9"/>
      <c r="N476" s="1">
        <f t="shared" si="365"/>
        <v>0</v>
      </c>
      <c r="O476" s="20"/>
      <c r="P476" s="9"/>
      <c r="Q476" s="1">
        <f t="shared" si="366"/>
        <v>0</v>
      </c>
      <c r="R476" s="20"/>
      <c r="S476" s="9">
        <v>12</v>
      </c>
      <c r="T476" s="1">
        <f t="shared" si="367"/>
        <v>1</v>
      </c>
      <c r="U476" s="20"/>
      <c r="V476" s="9">
        <v>5</v>
      </c>
      <c r="W476" s="1">
        <f t="shared" si="368"/>
        <v>1</v>
      </c>
      <c r="X476" s="20"/>
      <c r="Y476" s="9"/>
      <c r="Z476" s="1">
        <f t="shared" si="369"/>
        <v>0</v>
      </c>
      <c r="AA476" s="20"/>
      <c r="AB476" s="9">
        <v>25</v>
      </c>
      <c r="AC476" s="1">
        <f t="shared" si="370"/>
        <v>1</v>
      </c>
      <c r="AD476" s="20"/>
      <c r="AE476" s="9"/>
      <c r="AF476" s="1">
        <f t="shared" si="371"/>
        <v>0</v>
      </c>
      <c r="AG476" s="20"/>
      <c r="AH476" s="9"/>
      <c r="AI476" s="1">
        <f t="shared" si="372"/>
        <v>0</v>
      </c>
      <c r="AJ476" s="20"/>
      <c r="AK476" s="9"/>
      <c r="AL476" s="1">
        <f t="shared" si="373"/>
        <v>0</v>
      </c>
      <c r="AM476" s="20"/>
      <c r="AN476" s="9"/>
      <c r="AO476" s="1">
        <f t="shared" si="374"/>
        <v>0</v>
      </c>
      <c r="AP476" s="20"/>
      <c r="AQ476" s="9"/>
      <c r="AR476" s="1">
        <f t="shared" si="375"/>
        <v>0</v>
      </c>
      <c r="AT476" s="9"/>
      <c r="AU476" s="1">
        <f t="shared" si="376"/>
        <v>0</v>
      </c>
      <c r="AV476" s="20"/>
      <c r="AW476" s="9"/>
      <c r="AX476" s="1">
        <f t="shared" si="377"/>
        <v>0</v>
      </c>
      <c r="AY476" s="20"/>
      <c r="AZ476" s="10">
        <f t="shared" si="378"/>
        <v>42</v>
      </c>
      <c r="BA476" s="10">
        <f t="shared" si="379"/>
        <v>3</v>
      </c>
    </row>
    <row r="477" spans="1:53" x14ac:dyDescent="0.25">
      <c r="A477" s="17"/>
      <c r="B477" s="1" t="s">
        <v>25</v>
      </c>
      <c r="C477" s="23" t="s">
        <v>24</v>
      </c>
      <c r="D477" s="21"/>
      <c r="E477" s="1">
        <f t="shared" si="362"/>
        <v>0</v>
      </c>
      <c r="F477" s="20"/>
      <c r="G477" s="19"/>
      <c r="H477" s="1">
        <f t="shared" si="363"/>
        <v>0</v>
      </c>
      <c r="I477" s="20"/>
      <c r="J477" s="9"/>
      <c r="K477" s="1">
        <f t="shared" si="364"/>
        <v>0</v>
      </c>
      <c r="L477" s="20"/>
      <c r="M477" s="9"/>
      <c r="N477" s="1">
        <f t="shared" si="365"/>
        <v>0</v>
      </c>
      <c r="O477" s="20"/>
      <c r="P477" s="9"/>
      <c r="Q477" s="1">
        <f t="shared" si="366"/>
        <v>0</v>
      </c>
      <c r="R477" s="20"/>
      <c r="S477" s="9"/>
      <c r="T477" s="1">
        <f t="shared" si="367"/>
        <v>0</v>
      </c>
      <c r="U477" s="20"/>
      <c r="V477" s="9"/>
      <c r="W477" s="1">
        <f t="shared" si="368"/>
        <v>0</v>
      </c>
      <c r="X477" s="20"/>
      <c r="Y477" s="9"/>
      <c r="Z477" s="1">
        <f t="shared" si="369"/>
        <v>0</v>
      </c>
      <c r="AA477" s="20"/>
      <c r="AB477" s="9"/>
      <c r="AC477" s="1">
        <f t="shared" si="370"/>
        <v>0</v>
      </c>
      <c r="AD477" s="20"/>
      <c r="AE477" s="9"/>
      <c r="AF477" s="1">
        <f t="shared" si="371"/>
        <v>0</v>
      </c>
      <c r="AG477" s="20"/>
      <c r="AH477" s="9"/>
      <c r="AI477" s="1">
        <f t="shared" si="372"/>
        <v>0</v>
      </c>
      <c r="AJ477" s="20"/>
      <c r="AK477" s="9"/>
      <c r="AL477" s="1">
        <f t="shared" si="373"/>
        <v>0</v>
      </c>
      <c r="AM477" s="20"/>
      <c r="AN477" s="9"/>
      <c r="AO477" s="1">
        <f t="shared" si="374"/>
        <v>0</v>
      </c>
      <c r="AP477" s="20"/>
      <c r="AQ477" s="9"/>
      <c r="AR477" s="1">
        <f t="shared" si="375"/>
        <v>0</v>
      </c>
      <c r="AT477" s="9"/>
      <c r="AU477" s="1">
        <f t="shared" si="376"/>
        <v>0</v>
      </c>
      <c r="AV477" s="20"/>
      <c r="AW477" s="9"/>
      <c r="AX477" s="1">
        <f t="shared" si="377"/>
        <v>0</v>
      </c>
      <c r="AY477" s="20"/>
      <c r="AZ477" s="10">
        <f t="shared" si="378"/>
        <v>0</v>
      </c>
      <c r="BA477" s="10">
        <f t="shared" si="379"/>
        <v>0</v>
      </c>
    </row>
    <row r="478" spans="1:53" x14ac:dyDescent="0.25">
      <c r="A478" s="1"/>
      <c r="B478" s="1" t="s">
        <v>30</v>
      </c>
      <c r="C478" s="24" t="s">
        <v>23</v>
      </c>
      <c r="D478" s="21"/>
      <c r="E478" s="1">
        <f t="shared" si="362"/>
        <v>0</v>
      </c>
      <c r="F478" s="20"/>
      <c r="G478" s="19"/>
      <c r="H478" s="1">
        <f t="shared" si="363"/>
        <v>0</v>
      </c>
      <c r="I478" s="20"/>
      <c r="J478" s="9"/>
      <c r="K478" s="1">
        <f t="shared" si="364"/>
        <v>0</v>
      </c>
      <c r="L478" s="20"/>
      <c r="M478" s="9"/>
      <c r="N478" s="1">
        <f t="shared" si="365"/>
        <v>0</v>
      </c>
      <c r="O478" s="20"/>
      <c r="P478" s="9"/>
      <c r="Q478" s="1">
        <f t="shared" si="366"/>
        <v>0</v>
      </c>
      <c r="R478" s="20"/>
      <c r="S478" s="9"/>
      <c r="T478" s="1">
        <f t="shared" si="367"/>
        <v>0</v>
      </c>
      <c r="U478" s="20"/>
      <c r="V478" s="9"/>
      <c r="W478" s="1">
        <f t="shared" si="368"/>
        <v>0</v>
      </c>
      <c r="X478" s="20"/>
      <c r="Y478" s="9"/>
      <c r="Z478" s="1">
        <f t="shared" si="369"/>
        <v>0</v>
      </c>
      <c r="AA478" s="20"/>
      <c r="AB478" s="9"/>
      <c r="AC478" s="1">
        <f t="shared" si="370"/>
        <v>0</v>
      </c>
      <c r="AD478" s="20"/>
      <c r="AE478" s="9"/>
      <c r="AF478" s="1">
        <f t="shared" si="371"/>
        <v>0</v>
      </c>
      <c r="AG478" s="20"/>
      <c r="AH478" s="9"/>
      <c r="AI478" s="1">
        <f t="shared" si="372"/>
        <v>0</v>
      </c>
      <c r="AJ478" s="20"/>
      <c r="AK478" s="9"/>
      <c r="AL478" s="1">
        <f t="shared" si="373"/>
        <v>0</v>
      </c>
      <c r="AM478" s="20"/>
      <c r="AN478" s="9"/>
      <c r="AO478" s="1">
        <f t="shared" si="374"/>
        <v>0</v>
      </c>
      <c r="AP478" s="20"/>
      <c r="AQ478" s="9"/>
      <c r="AR478" s="1">
        <f t="shared" si="375"/>
        <v>0</v>
      </c>
      <c r="AT478" s="9"/>
      <c r="AU478" s="1">
        <f t="shared" si="376"/>
        <v>0</v>
      </c>
      <c r="AV478" s="20"/>
      <c r="AW478" s="9"/>
      <c r="AX478" s="1">
        <f t="shared" si="377"/>
        <v>0</v>
      </c>
      <c r="AY478" s="20"/>
      <c r="AZ478" s="10">
        <f t="shared" si="378"/>
        <v>0</v>
      </c>
      <c r="BA478" s="10">
        <f t="shared" si="379"/>
        <v>0</v>
      </c>
    </row>
    <row r="479" spans="1:53" x14ac:dyDescent="0.25">
      <c r="A479" s="1"/>
      <c r="B479" s="1" t="s">
        <v>35</v>
      </c>
      <c r="C479" s="27" t="s">
        <v>37</v>
      </c>
      <c r="D479" s="28"/>
      <c r="E479" s="1">
        <f t="shared" si="362"/>
        <v>0</v>
      </c>
      <c r="F479" s="20"/>
      <c r="G479" s="19"/>
      <c r="H479" s="1">
        <f t="shared" si="363"/>
        <v>0</v>
      </c>
      <c r="I479" s="20"/>
      <c r="J479" s="9"/>
      <c r="K479" s="1">
        <f t="shared" si="364"/>
        <v>0</v>
      </c>
      <c r="L479" s="20"/>
      <c r="M479" s="9"/>
      <c r="N479" s="1">
        <f t="shared" si="365"/>
        <v>0</v>
      </c>
      <c r="O479" s="20"/>
      <c r="P479" s="9"/>
      <c r="Q479" s="1">
        <f t="shared" si="366"/>
        <v>0</v>
      </c>
      <c r="R479" s="20"/>
      <c r="S479" s="9"/>
      <c r="T479" s="1">
        <f t="shared" si="367"/>
        <v>0</v>
      </c>
      <c r="U479" s="20"/>
      <c r="V479" s="9"/>
      <c r="W479" s="1">
        <f t="shared" si="368"/>
        <v>0</v>
      </c>
      <c r="X479" s="20"/>
      <c r="Y479" s="9"/>
      <c r="Z479" s="1">
        <f t="shared" si="369"/>
        <v>0</v>
      </c>
      <c r="AA479" s="20"/>
      <c r="AB479" s="9"/>
      <c r="AC479" s="1">
        <f t="shared" si="370"/>
        <v>0</v>
      </c>
      <c r="AD479" s="20"/>
      <c r="AE479" s="9"/>
      <c r="AF479" s="1">
        <f t="shared" si="371"/>
        <v>0</v>
      </c>
      <c r="AG479" s="20"/>
      <c r="AH479" s="9"/>
      <c r="AI479" s="1">
        <f t="shared" si="372"/>
        <v>0</v>
      </c>
      <c r="AJ479" s="20"/>
      <c r="AK479" s="9"/>
      <c r="AL479" s="1">
        <f t="shared" si="373"/>
        <v>0</v>
      </c>
      <c r="AM479" s="20"/>
      <c r="AN479" s="9"/>
      <c r="AO479" s="1">
        <f t="shared" si="374"/>
        <v>0</v>
      </c>
      <c r="AP479" s="20"/>
      <c r="AQ479" s="9"/>
      <c r="AR479" s="1">
        <f t="shared" si="375"/>
        <v>0</v>
      </c>
      <c r="AT479" s="9"/>
      <c r="AU479" s="1">
        <f t="shared" si="376"/>
        <v>0</v>
      </c>
      <c r="AV479" s="20"/>
      <c r="AW479" s="9"/>
      <c r="AX479" s="1">
        <f t="shared" si="377"/>
        <v>0</v>
      </c>
      <c r="AY479" s="20"/>
      <c r="AZ479" s="10">
        <f t="shared" si="378"/>
        <v>0</v>
      </c>
      <c r="BA479" s="10">
        <f t="shared" si="379"/>
        <v>0</v>
      </c>
    </row>
    <row r="480" spans="1:53" x14ac:dyDescent="0.25">
      <c r="A480" s="1"/>
      <c r="B480" s="1" t="s">
        <v>36</v>
      </c>
      <c r="C480" s="23" t="s">
        <v>36</v>
      </c>
      <c r="D480" s="21"/>
      <c r="E480" s="1">
        <f t="shared" si="362"/>
        <v>0</v>
      </c>
      <c r="F480" s="20"/>
      <c r="G480" s="19"/>
      <c r="H480" s="1">
        <f t="shared" si="363"/>
        <v>0</v>
      </c>
      <c r="I480" s="20"/>
      <c r="J480" s="9"/>
      <c r="K480" s="1">
        <f t="shared" si="364"/>
        <v>0</v>
      </c>
      <c r="L480" s="20"/>
      <c r="M480" s="9"/>
      <c r="N480" s="1">
        <f t="shared" si="365"/>
        <v>0</v>
      </c>
      <c r="O480" s="20"/>
      <c r="P480" s="9"/>
      <c r="Q480" s="1">
        <f t="shared" si="366"/>
        <v>0</v>
      </c>
      <c r="R480" s="20"/>
      <c r="S480" s="9"/>
      <c r="T480" s="1">
        <f t="shared" si="367"/>
        <v>0</v>
      </c>
      <c r="U480" s="20"/>
      <c r="V480" s="9"/>
      <c r="W480" s="1">
        <f t="shared" si="368"/>
        <v>0</v>
      </c>
      <c r="X480" s="20"/>
      <c r="Y480" s="9"/>
      <c r="Z480" s="1">
        <f t="shared" si="369"/>
        <v>0</v>
      </c>
      <c r="AA480" s="20"/>
      <c r="AB480" s="9"/>
      <c r="AC480" s="1">
        <f t="shared" si="370"/>
        <v>0</v>
      </c>
      <c r="AD480" s="20"/>
      <c r="AE480" s="9"/>
      <c r="AF480" s="1">
        <f t="shared" si="371"/>
        <v>0</v>
      </c>
      <c r="AG480" s="20"/>
      <c r="AH480" s="9"/>
      <c r="AI480" s="1">
        <f t="shared" si="372"/>
        <v>0</v>
      </c>
      <c r="AJ480" s="20"/>
      <c r="AK480" s="9"/>
      <c r="AL480" s="1">
        <f t="shared" si="373"/>
        <v>0</v>
      </c>
      <c r="AM480" s="20"/>
      <c r="AN480" s="9"/>
      <c r="AO480" s="1">
        <f t="shared" si="374"/>
        <v>0</v>
      </c>
      <c r="AP480" s="20"/>
      <c r="AQ480" s="9"/>
      <c r="AR480" s="1">
        <f t="shared" si="375"/>
        <v>0</v>
      </c>
      <c r="AT480" s="9"/>
      <c r="AU480" s="1">
        <f t="shared" si="376"/>
        <v>0</v>
      </c>
      <c r="AV480" s="20"/>
      <c r="AW480" s="9"/>
      <c r="AX480" s="1">
        <f t="shared" si="377"/>
        <v>0</v>
      </c>
      <c r="AY480" s="20"/>
      <c r="AZ480" s="10">
        <f t="shared" si="378"/>
        <v>0</v>
      </c>
      <c r="BA480" s="10">
        <f t="shared" si="379"/>
        <v>0</v>
      </c>
    </row>
    <row r="481" spans="1:53" ht="15.75" thickBot="1" x14ac:dyDescent="0.3">
      <c r="A481" s="1"/>
      <c r="B481" s="1"/>
      <c r="C481" s="23"/>
      <c r="D481" s="21"/>
      <c r="E481" s="1">
        <f t="shared" si="362"/>
        <v>0</v>
      </c>
      <c r="F481" s="20"/>
      <c r="G481" s="19"/>
      <c r="H481" s="1">
        <f t="shared" si="363"/>
        <v>0</v>
      </c>
      <c r="I481" s="20"/>
      <c r="J481" s="9"/>
      <c r="K481" s="1">
        <f t="shared" si="364"/>
        <v>0</v>
      </c>
      <c r="L481" s="20"/>
      <c r="M481" s="9"/>
      <c r="N481" s="1">
        <f t="shared" si="365"/>
        <v>0</v>
      </c>
      <c r="O481" s="20"/>
      <c r="P481" s="9"/>
      <c r="Q481" s="1">
        <f t="shared" si="366"/>
        <v>0</v>
      </c>
      <c r="R481" s="20"/>
      <c r="S481" s="9"/>
      <c r="T481" s="1">
        <f t="shared" si="367"/>
        <v>0</v>
      </c>
      <c r="U481" s="20"/>
      <c r="V481" s="9"/>
      <c r="W481" s="1">
        <f t="shared" si="368"/>
        <v>0</v>
      </c>
      <c r="X481" s="20"/>
      <c r="Y481" s="9"/>
      <c r="Z481" s="1">
        <f t="shared" si="369"/>
        <v>0</v>
      </c>
      <c r="AA481" s="20"/>
      <c r="AB481" s="9"/>
      <c r="AC481" s="1">
        <f t="shared" si="370"/>
        <v>0</v>
      </c>
      <c r="AD481" s="20"/>
      <c r="AE481" s="9"/>
      <c r="AF481" s="1">
        <f t="shared" si="371"/>
        <v>0</v>
      </c>
      <c r="AG481" s="20"/>
      <c r="AH481" s="9"/>
      <c r="AI481" s="1">
        <f t="shared" si="372"/>
        <v>0</v>
      </c>
      <c r="AJ481" s="20"/>
      <c r="AK481" s="9"/>
      <c r="AL481" s="1">
        <f t="shared" si="373"/>
        <v>0</v>
      </c>
      <c r="AM481" s="20"/>
      <c r="AN481" s="9"/>
      <c r="AO481" s="1">
        <f t="shared" si="374"/>
        <v>0</v>
      </c>
      <c r="AP481" s="20"/>
      <c r="AQ481" s="9"/>
      <c r="AR481" s="1">
        <f t="shared" si="375"/>
        <v>0</v>
      </c>
      <c r="AT481" s="9"/>
      <c r="AU481" s="1">
        <f t="shared" si="376"/>
        <v>0</v>
      </c>
      <c r="AV481" s="20"/>
      <c r="AW481" s="9"/>
      <c r="AX481" s="1">
        <f t="shared" si="377"/>
        <v>0</v>
      </c>
      <c r="AY481" s="20"/>
      <c r="AZ481" s="10">
        <f t="shared" si="378"/>
        <v>0</v>
      </c>
      <c r="BA481" s="10">
        <f t="shared" si="379"/>
        <v>0</v>
      </c>
    </row>
    <row r="482" spans="1:53" ht="16.5" thickTop="1" thickBot="1" x14ac:dyDescent="0.3">
      <c r="A482" s="1"/>
      <c r="B482" s="1"/>
      <c r="C482" s="2"/>
      <c r="D482" s="1">
        <f>SUM(D465:D481)</f>
        <v>0</v>
      </c>
      <c r="E482" s="11">
        <f>SUM(E465:E481)</f>
        <v>0</v>
      </c>
      <c r="G482" s="1">
        <f>SUM(G465:G481)</f>
        <v>0</v>
      </c>
      <c r="H482" s="11">
        <f>SUM(H465:H481)</f>
        <v>0</v>
      </c>
      <c r="J482" s="1">
        <f>SUM(J465:J481)</f>
        <v>0</v>
      </c>
      <c r="K482" s="11">
        <f>SUM(K465:K481)</f>
        <v>0</v>
      </c>
      <c r="M482" s="1">
        <f>SUM(M465:M481)</f>
        <v>0</v>
      </c>
      <c r="N482" s="11">
        <f>SUM(N465:N481)</f>
        <v>1</v>
      </c>
      <c r="P482" s="1">
        <f>SUM(P465:P481)</f>
        <v>81</v>
      </c>
      <c r="Q482" s="11">
        <f>SUM(Q465:Q481)</f>
        <v>3</v>
      </c>
      <c r="S482" s="1">
        <f>SUM(S465:S481)</f>
        <v>32</v>
      </c>
      <c r="T482" s="11">
        <f>SUM(T465:T481)</f>
        <v>4</v>
      </c>
      <c r="V482" s="1">
        <f>SUM(V465:V481)</f>
        <v>15</v>
      </c>
      <c r="W482" s="11">
        <f>SUM(W465:W481)</f>
        <v>2</v>
      </c>
      <c r="Y482" s="1">
        <f>SUM(Y465:Y481)</f>
        <v>0</v>
      </c>
      <c r="Z482" s="11">
        <f>SUM(Z465:Z481)</f>
        <v>0</v>
      </c>
      <c r="AB482" s="1">
        <f>SUM(AB465:AB481)</f>
        <v>127</v>
      </c>
      <c r="AC482" s="11">
        <f>SUM(AC465:AC481)</f>
        <v>3</v>
      </c>
      <c r="AE482" s="1">
        <f>SUM(AE465:AE481)</f>
        <v>0</v>
      </c>
      <c r="AF482" s="11">
        <f>SUM(AF465:AF481)</f>
        <v>0</v>
      </c>
      <c r="AH482" s="1">
        <f>SUM(AH465:AH481)</f>
        <v>0</v>
      </c>
      <c r="AI482" s="11">
        <f>SUM(AI465:AI481)</f>
        <v>0</v>
      </c>
      <c r="AK482" s="1">
        <f>SUM(AK465:AK481)</f>
        <v>0</v>
      </c>
      <c r="AL482" s="11">
        <f>SUM(AL465:AL481)</f>
        <v>0</v>
      </c>
      <c r="AN482" s="1">
        <f>SUM(AN465:AN481)</f>
        <v>0</v>
      </c>
      <c r="AO482" s="11">
        <f>SUM(AO465:AO481)</f>
        <v>0</v>
      </c>
      <c r="AQ482" s="1">
        <f>SUM(AQ465:AQ481)</f>
        <v>0</v>
      </c>
      <c r="AR482" s="11">
        <f>SUM(AR465:AR481)</f>
        <v>0</v>
      </c>
      <c r="AT482" s="1">
        <f>SUM(AT465:AT481)</f>
        <v>0</v>
      </c>
      <c r="AU482" s="11">
        <f>SUM(AU465:AU481)</f>
        <v>0</v>
      </c>
      <c r="AW482" s="1">
        <f>SUM(AW465:AW481)</f>
        <v>0</v>
      </c>
      <c r="AX482" s="11">
        <f>SUM(AX465:AX481)</f>
        <v>0</v>
      </c>
      <c r="AZ482" s="12">
        <f>SUM(AZ465:AZ481)</f>
        <v>255</v>
      </c>
      <c r="BA482" s="14">
        <f>AVERAGE(BA465:BA481)</f>
        <v>0.76470588235294112</v>
      </c>
    </row>
    <row r="483" spans="1:53" ht="15.75" thickTop="1" x14ac:dyDescent="0.25"/>
    <row r="484" spans="1:53" ht="22.5" x14ac:dyDescent="0.3">
      <c r="A484" s="1"/>
      <c r="B484" s="4" t="s">
        <v>1</v>
      </c>
      <c r="C484" s="2"/>
      <c r="D484" s="3"/>
      <c r="E484" s="3"/>
      <c r="G484" s="1"/>
      <c r="H484" s="1"/>
      <c r="J484" s="1"/>
      <c r="K484" s="1"/>
      <c r="M484" s="1"/>
      <c r="N484" s="1"/>
      <c r="P484" s="1"/>
      <c r="Q484" s="1"/>
      <c r="S484" s="1"/>
      <c r="T484" s="1"/>
      <c r="V484" s="1"/>
      <c r="W484" s="1"/>
      <c r="Y484" s="1"/>
      <c r="Z484" s="1"/>
      <c r="AB484" s="1"/>
      <c r="AC484" s="1"/>
      <c r="AE484" s="1"/>
      <c r="AF484" s="1"/>
      <c r="AH484" s="1"/>
      <c r="AI484" s="1"/>
      <c r="AK484" s="1"/>
      <c r="AL484" s="1"/>
      <c r="AN484" s="1"/>
      <c r="AO484" s="1"/>
      <c r="AQ484" s="1"/>
      <c r="AR484" s="1"/>
      <c r="AT484" s="1"/>
      <c r="AU484" s="1"/>
      <c r="AW484" s="1"/>
      <c r="AX484" s="1"/>
      <c r="AY484" s="1"/>
      <c r="AZ484" s="1"/>
    </row>
    <row r="485" spans="1:53" x14ac:dyDescent="0.25">
      <c r="A485" s="1"/>
      <c r="B485" s="1"/>
      <c r="C485" s="2"/>
      <c r="D485" s="26" t="s">
        <v>38</v>
      </c>
      <c r="E485" s="15"/>
      <c r="G485" s="136" t="s">
        <v>39</v>
      </c>
      <c r="H485" s="136"/>
      <c r="J485" s="136" t="s">
        <v>41</v>
      </c>
      <c r="K485" s="136"/>
      <c r="M485" s="136" t="s">
        <v>40</v>
      </c>
      <c r="N485" s="136"/>
      <c r="P485" s="136" t="s">
        <v>42</v>
      </c>
      <c r="Q485" s="136"/>
      <c r="S485" s="136" t="s">
        <v>43</v>
      </c>
      <c r="T485" s="136"/>
      <c r="V485" s="136" t="s">
        <v>44</v>
      </c>
      <c r="W485" s="136"/>
      <c r="Y485" s="136" t="s">
        <v>45</v>
      </c>
      <c r="Z485" s="136"/>
      <c r="AB485" s="136" t="s">
        <v>46</v>
      </c>
      <c r="AC485" s="136"/>
      <c r="AE485" s="136" t="s">
        <v>47</v>
      </c>
      <c r="AF485" s="136"/>
      <c r="AH485" s="136" t="s">
        <v>48</v>
      </c>
      <c r="AI485" s="136"/>
      <c r="AK485" s="136" t="s">
        <v>46</v>
      </c>
      <c r="AL485" s="136"/>
      <c r="AN485" s="136" t="s">
        <v>47</v>
      </c>
      <c r="AO485" s="136"/>
      <c r="AQ485" s="136" t="s">
        <v>48</v>
      </c>
      <c r="AR485" s="136"/>
      <c r="AT485" s="26" t="s">
        <v>49</v>
      </c>
      <c r="AU485" s="26"/>
      <c r="AW485" s="26" t="s">
        <v>50</v>
      </c>
      <c r="AX485" s="26"/>
      <c r="AY485" s="1"/>
      <c r="AZ485" s="1"/>
    </row>
    <row r="486" spans="1:53" ht="18" thickBot="1" x14ac:dyDescent="0.35">
      <c r="A486" s="1"/>
      <c r="B486" s="5" t="s">
        <v>2</v>
      </c>
      <c r="C486" s="6" t="s">
        <v>3</v>
      </c>
      <c r="D486" s="7" t="s">
        <v>9</v>
      </c>
      <c r="E486" s="7" t="s">
        <v>4</v>
      </c>
      <c r="G486" s="7" t="s">
        <v>9</v>
      </c>
      <c r="H486" s="8" t="s">
        <v>4</v>
      </c>
      <c r="J486" s="7" t="s">
        <v>9</v>
      </c>
      <c r="K486" s="8" t="s">
        <v>4</v>
      </c>
      <c r="M486" s="7" t="s">
        <v>9</v>
      </c>
      <c r="N486" s="8" t="s">
        <v>4</v>
      </c>
      <c r="P486" s="7" t="s">
        <v>9</v>
      </c>
      <c r="Q486" s="8" t="s">
        <v>4</v>
      </c>
      <c r="S486" s="7" t="s">
        <v>9</v>
      </c>
      <c r="T486" s="8" t="s">
        <v>4</v>
      </c>
      <c r="V486" s="7" t="s">
        <v>9</v>
      </c>
      <c r="W486" s="8" t="s">
        <v>4</v>
      </c>
      <c r="Y486" s="7" t="s">
        <v>9</v>
      </c>
      <c r="Z486" s="8" t="s">
        <v>4</v>
      </c>
      <c r="AB486" s="7" t="s">
        <v>9</v>
      </c>
      <c r="AC486" s="8" t="s">
        <v>4</v>
      </c>
      <c r="AE486" s="7" t="s">
        <v>9</v>
      </c>
      <c r="AF486" s="8" t="s">
        <v>4</v>
      </c>
      <c r="AH486" s="7" t="s">
        <v>9</v>
      </c>
      <c r="AI486" s="8" t="s">
        <v>4</v>
      </c>
      <c r="AK486" s="7" t="s">
        <v>9</v>
      </c>
      <c r="AL486" s="8" t="s">
        <v>4</v>
      </c>
      <c r="AN486" s="7" t="s">
        <v>9</v>
      </c>
      <c r="AO486" s="8" t="s">
        <v>4</v>
      </c>
      <c r="AQ486" s="7" t="s">
        <v>9</v>
      </c>
      <c r="AR486" s="8" t="s">
        <v>4</v>
      </c>
      <c r="AT486" s="7" t="s">
        <v>9</v>
      </c>
      <c r="AU486" s="8" t="s">
        <v>4</v>
      </c>
      <c r="AW486" s="7" t="s">
        <v>9</v>
      </c>
      <c r="AX486" s="8" t="s">
        <v>4</v>
      </c>
      <c r="AZ486" s="8" t="s">
        <v>10</v>
      </c>
      <c r="BA486" s="5" t="s">
        <v>11</v>
      </c>
    </row>
    <row r="487" spans="1:53" ht="16.5" thickTop="1" thickBot="1" x14ac:dyDescent="0.3">
      <c r="A487" s="13" t="s">
        <v>72</v>
      </c>
      <c r="B487" s="1"/>
      <c r="C487" s="22"/>
      <c r="D487" s="3"/>
      <c r="E487" s="3"/>
      <c r="F487" s="20"/>
      <c r="G487" s="1"/>
      <c r="H487" s="1"/>
      <c r="I487" s="20"/>
      <c r="J487" s="1"/>
      <c r="K487" s="1"/>
      <c r="L487" s="20"/>
      <c r="M487" s="1"/>
      <c r="N487" s="1"/>
      <c r="O487" s="20"/>
      <c r="P487" s="1"/>
      <c r="Q487" s="1"/>
      <c r="R487" s="20"/>
      <c r="S487" s="1"/>
      <c r="T487" s="1"/>
      <c r="U487" s="20"/>
      <c r="V487" s="1"/>
      <c r="W487" s="1"/>
      <c r="X487" s="20"/>
      <c r="Y487" s="1"/>
      <c r="Z487" s="1"/>
      <c r="AA487" s="20"/>
      <c r="AB487" s="1"/>
      <c r="AC487" s="1"/>
      <c r="AD487" s="20"/>
      <c r="AE487" s="1"/>
      <c r="AF487" s="1"/>
      <c r="AG487" s="20"/>
      <c r="AH487" s="1"/>
      <c r="AI487" s="1"/>
      <c r="AJ487" s="20"/>
      <c r="AK487" s="1"/>
      <c r="AL487" s="1"/>
      <c r="AM487" s="20"/>
      <c r="AN487" s="1"/>
      <c r="AO487" s="1"/>
      <c r="AP487" s="20"/>
      <c r="AQ487" s="1"/>
      <c r="AR487" s="1"/>
      <c r="AT487" s="1"/>
      <c r="AU487" s="1"/>
      <c r="AV487" s="20"/>
      <c r="AW487" s="1"/>
      <c r="AX487" s="1"/>
      <c r="AY487" s="20"/>
      <c r="AZ487" s="1"/>
      <c r="BA487" s="1"/>
    </row>
    <row r="488" spans="1:53" x14ac:dyDescent="0.25">
      <c r="A488" s="1"/>
      <c r="B488" s="1" t="s">
        <v>26</v>
      </c>
      <c r="C488" s="23" t="s">
        <v>27</v>
      </c>
      <c r="D488" s="21"/>
      <c r="E488" s="1">
        <f t="shared" ref="E488:E504" si="380">COUNT(D488)</f>
        <v>0</v>
      </c>
      <c r="F488" s="20"/>
      <c r="G488" s="19"/>
      <c r="H488" s="1">
        <f t="shared" ref="H488:H504" si="381">COUNT(G488)</f>
        <v>0</v>
      </c>
      <c r="I488" s="20"/>
      <c r="J488" s="9">
        <v>0</v>
      </c>
      <c r="K488" s="1">
        <f t="shared" ref="K488:K504" si="382">COUNT(J488)</f>
        <v>1</v>
      </c>
      <c r="L488" s="20"/>
      <c r="M488" s="9"/>
      <c r="N488" s="1">
        <f t="shared" ref="N488:N504" si="383">COUNT(M488)</f>
        <v>0</v>
      </c>
      <c r="O488" s="20"/>
      <c r="P488" s="9">
        <v>2</v>
      </c>
      <c r="Q488" s="1">
        <f t="shared" ref="Q488:Q504" si="384">COUNT(P488)</f>
        <v>1</v>
      </c>
      <c r="R488" s="20"/>
      <c r="S488" s="9"/>
      <c r="T488" s="1">
        <f t="shared" ref="T488:T504" si="385">COUNT(S488)</f>
        <v>0</v>
      </c>
      <c r="U488" s="20"/>
      <c r="V488" s="9"/>
      <c r="W488" s="1">
        <f t="shared" ref="W488:W504" si="386">COUNT(V488)</f>
        <v>0</v>
      </c>
      <c r="X488" s="20"/>
      <c r="Y488" s="9"/>
      <c r="Z488" s="1">
        <f t="shared" ref="Z488:Z504" si="387">COUNT(Y488)</f>
        <v>0</v>
      </c>
      <c r="AA488" s="20"/>
      <c r="AB488" s="9"/>
      <c r="AC488" s="1">
        <f t="shared" ref="AC488:AC504" si="388">COUNT(AB488)</f>
        <v>0</v>
      </c>
      <c r="AD488" s="20"/>
      <c r="AE488" s="9"/>
      <c r="AF488" s="1">
        <f t="shared" ref="AF488:AF504" si="389">COUNT(AE488)</f>
        <v>0</v>
      </c>
      <c r="AG488" s="20"/>
      <c r="AH488" s="9"/>
      <c r="AI488" s="1">
        <f t="shared" ref="AI488:AI504" si="390">COUNT(AH488)</f>
        <v>0</v>
      </c>
      <c r="AJ488" s="20"/>
      <c r="AK488" s="9"/>
      <c r="AL488" s="1">
        <f t="shared" ref="AL488:AL504" si="391">COUNT(AK488)</f>
        <v>0</v>
      </c>
      <c r="AM488" s="20"/>
      <c r="AN488" s="9"/>
      <c r="AO488" s="1">
        <f t="shared" ref="AO488:AO504" si="392">COUNT(AN488)</f>
        <v>0</v>
      </c>
      <c r="AP488" s="20"/>
      <c r="AQ488" s="9"/>
      <c r="AR488" s="1">
        <f t="shared" ref="AR488:AR504" si="393">COUNT(AQ488)</f>
        <v>0</v>
      </c>
      <c r="AT488" s="9"/>
      <c r="AU488" s="1">
        <f t="shared" ref="AU488:AU504" si="394">COUNT(AT488)</f>
        <v>0</v>
      </c>
      <c r="AV488" s="20"/>
      <c r="AW488" s="9"/>
      <c r="AX488" s="1">
        <f t="shared" ref="AX488:AX504" si="395">COUNT(AW488)</f>
        <v>0</v>
      </c>
      <c r="AY488" s="20"/>
      <c r="AZ488" s="10">
        <f t="shared" ref="AZ488:AZ504" si="396">SUM(AW488,AT488,AH488,AE488,AB488,Y488,V488,S488,P488,M488,J488,G488,D488)</f>
        <v>2</v>
      </c>
      <c r="BA488" s="10">
        <f t="shared" ref="BA488:BA504" si="397">SUM(AX488,AU488,AI488,AF488,AC488,Z488,W488,T488,Q488,N488,K488,H488,E488)</f>
        <v>2</v>
      </c>
    </row>
    <row r="489" spans="1:53" x14ac:dyDescent="0.25">
      <c r="A489" s="1"/>
      <c r="B489" s="18" t="s">
        <v>15</v>
      </c>
      <c r="C489" s="24" t="s">
        <v>22</v>
      </c>
      <c r="D489" s="21"/>
      <c r="E489" s="1">
        <f t="shared" si="380"/>
        <v>0</v>
      </c>
      <c r="F489" s="20"/>
      <c r="G489" s="19"/>
      <c r="H489" s="1">
        <f t="shared" si="381"/>
        <v>0</v>
      </c>
      <c r="I489" s="20"/>
      <c r="J489" s="9"/>
      <c r="K489" s="1">
        <f t="shared" si="382"/>
        <v>0</v>
      </c>
      <c r="L489" s="20"/>
      <c r="M489" s="9"/>
      <c r="N489" s="1">
        <f t="shared" si="383"/>
        <v>0</v>
      </c>
      <c r="O489" s="20"/>
      <c r="P489" s="9"/>
      <c r="Q489" s="1">
        <f t="shared" si="384"/>
        <v>0</v>
      </c>
      <c r="R489" s="20"/>
      <c r="S489" s="9"/>
      <c r="T489" s="1">
        <f t="shared" si="385"/>
        <v>0</v>
      </c>
      <c r="U489" s="20"/>
      <c r="V489" s="9"/>
      <c r="W489" s="1">
        <f t="shared" si="386"/>
        <v>0</v>
      </c>
      <c r="X489" s="20"/>
      <c r="Y489" s="9"/>
      <c r="Z489" s="1">
        <f t="shared" si="387"/>
        <v>0</v>
      </c>
      <c r="AA489" s="20"/>
      <c r="AB489" s="9"/>
      <c r="AC489" s="1">
        <f t="shared" si="388"/>
        <v>0</v>
      </c>
      <c r="AD489" s="20"/>
      <c r="AE489" s="9"/>
      <c r="AF489" s="1">
        <f t="shared" si="389"/>
        <v>0</v>
      </c>
      <c r="AG489" s="20"/>
      <c r="AH489" s="9"/>
      <c r="AI489" s="1">
        <f t="shared" si="390"/>
        <v>0</v>
      </c>
      <c r="AJ489" s="20"/>
      <c r="AK489" s="9"/>
      <c r="AL489" s="1">
        <f t="shared" si="391"/>
        <v>0</v>
      </c>
      <c r="AM489" s="20"/>
      <c r="AN489" s="9"/>
      <c r="AO489" s="1">
        <f t="shared" si="392"/>
        <v>0</v>
      </c>
      <c r="AP489" s="20"/>
      <c r="AQ489" s="9"/>
      <c r="AR489" s="1">
        <f t="shared" si="393"/>
        <v>0</v>
      </c>
      <c r="AT489" s="9"/>
      <c r="AU489" s="1">
        <f t="shared" si="394"/>
        <v>0</v>
      </c>
      <c r="AV489" s="20"/>
      <c r="AW489" s="9"/>
      <c r="AX489" s="1">
        <f t="shared" si="395"/>
        <v>0</v>
      </c>
      <c r="AY489" s="20"/>
      <c r="AZ489" s="10">
        <f t="shared" si="396"/>
        <v>0</v>
      </c>
      <c r="BA489" s="10">
        <f t="shared" si="397"/>
        <v>0</v>
      </c>
    </row>
    <row r="490" spans="1:53" x14ac:dyDescent="0.25">
      <c r="A490" s="1"/>
      <c r="B490" s="3" t="s">
        <v>17</v>
      </c>
      <c r="C490" s="23" t="s">
        <v>18</v>
      </c>
      <c r="D490" s="21"/>
      <c r="E490" s="1">
        <f t="shared" si="380"/>
        <v>0</v>
      </c>
      <c r="F490" s="20"/>
      <c r="G490" s="19"/>
      <c r="H490" s="1">
        <f t="shared" si="381"/>
        <v>0</v>
      </c>
      <c r="I490" s="20"/>
      <c r="J490" s="9"/>
      <c r="K490" s="1">
        <f t="shared" si="382"/>
        <v>0</v>
      </c>
      <c r="L490" s="20"/>
      <c r="M490" s="9"/>
      <c r="N490" s="1">
        <f t="shared" si="383"/>
        <v>0</v>
      </c>
      <c r="O490" s="20"/>
      <c r="P490" s="9"/>
      <c r="Q490" s="1">
        <f t="shared" si="384"/>
        <v>0</v>
      </c>
      <c r="R490" s="20"/>
      <c r="S490" s="9"/>
      <c r="T490" s="1">
        <f t="shared" si="385"/>
        <v>0</v>
      </c>
      <c r="U490" s="20"/>
      <c r="V490" s="9"/>
      <c r="W490" s="1">
        <f t="shared" si="386"/>
        <v>0</v>
      </c>
      <c r="X490" s="20"/>
      <c r="Y490" s="9"/>
      <c r="Z490" s="1">
        <f t="shared" si="387"/>
        <v>0</v>
      </c>
      <c r="AA490" s="20"/>
      <c r="AB490" s="9"/>
      <c r="AC490" s="1">
        <f t="shared" si="388"/>
        <v>0</v>
      </c>
      <c r="AD490" s="20"/>
      <c r="AE490" s="9"/>
      <c r="AF490" s="1">
        <f t="shared" si="389"/>
        <v>0</v>
      </c>
      <c r="AG490" s="20"/>
      <c r="AH490" s="9"/>
      <c r="AI490" s="1">
        <f t="shared" si="390"/>
        <v>0</v>
      </c>
      <c r="AJ490" s="20"/>
      <c r="AK490" s="9"/>
      <c r="AL490" s="1">
        <f t="shared" si="391"/>
        <v>0</v>
      </c>
      <c r="AM490" s="20"/>
      <c r="AN490" s="9"/>
      <c r="AO490" s="1">
        <f t="shared" si="392"/>
        <v>0</v>
      </c>
      <c r="AP490" s="20"/>
      <c r="AQ490" s="9"/>
      <c r="AR490" s="1">
        <f t="shared" si="393"/>
        <v>0</v>
      </c>
      <c r="AT490" s="9"/>
      <c r="AU490" s="1">
        <f t="shared" si="394"/>
        <v>0</v>
      </c>
      <c r="AV490" s="20"/>
      <c r="AW490" s="9"/>
      <c r="AX490" s="1">
        <f t="shared" si="395"/>
        <v>0</v>
      </c>
      <c r="AY490" s="20"/>
      <c r="AZ490" s="10">
        <f t="shared" si="396"/>
        <v>0</v>
      </c>
      <c r="BA490" s="10">
        <f t="shared" si="397"/>
        <v>0</v>
      </c>
    </row>
    <row r="491" spans="1:53" x14ac:dyDescent="0.25">
      <c r="A491" s="1"/>
      <c r="B491" s="1" t="s">
        <v>17</v>
      </c>
      <c r="C491" s="24" t="s">
        <v>19</v>
      </c>
      <c r="D491" s="21"/>
      <c r="E491" s="1">
        <f t="shared" si="380"/>
        <v>0</v>
      </c>
      <c r="F491" s="20"/>
      <c r="G491" s="19"/>
      <c r="H491" s="1">
        <f t="shared" si="381"/>
        <v>0</v>
      </c>
      <c r="I491" s="20"/>
      <c r="J491" s="9"/>
      <c r="K491" s="1">
        <f t="shared" si="382"/>
        <v>0</v>
      </c>
      <c r="L491" s="20"/>
      <c r="M491" s="9"/>
      <c r="N491" s="1">
        <f t="shared" si="383"/>
        <v>0</v>
      </c>
      <c r="O491" s="20"/>
      <c r="P491" s="9"/>
      <c r="Q491" s="1">
        <f t="shared" si="384"/>
        <v>0</v>
      </c>
      <c r="R491" s="20"/>
      <c r="S491" s="9"/>
      <c r="T491" s="1">
        <f t="shared" si="385"/>
        <v>0</v>
      </c>
      <c r="U491" s="20"/>
      <c r="V491" s="9"/>
      <c r="W491" s="1">
        <f t="shared" si="386"/>
        <v>0</v>
      </c>
      <c r="X491" s="20"/>
      <c r="Y491" s="9"/>
      <c r="Z491" s="1">
        <f t="shared" si="387"/>
        <v>0</v>
      </c>
      <c r="AA491" s="20"/>
      <c r="AB491" s="9"/>
      <c r="AC491" s="1">
        <f t="shared" si="388"/>
        <v>0</v>
      </c>
      <c r="AD491" s="20"/>
      <c r="AE491" s="9"/>
      <c r="AF491" s="1">
        <f t="shared" si="389"/>
        <v>0</v>
      </c>
      <c r="AG491" s="20"/>
      <c r="AH491" s="9"/>
      <c r="AI491" s="1">
        <f t="shared" si="390"/>
        <v>0</v>
      </c>
      <c r="AJ491" s="20"/>
      <c r="AK491" s="9"/>
      <c r="AL491" s="1">
        <f t="shared" si="391"/>
        <v>0</v>
      </c>
      <c r="AM491" s="20"/>
      <c r="AN491" s="9"/>
      <c r="AO491" s="1">
        <f t="shared" si="392"/>
        <v>0</v>
      </c>
      <c r="AP491" s="20"/>
      <c r="AQ491" s="9"/>
      <c r="AR491" s="1">
        <f t="shared" si="393"/>
        <v>0</v>
      </c>
      <c r="AT491" s="9"/>
      <c r="AU491" s="1">
        <f t="shared" si="394"/>
        <v>0</v>
      </c>
      <c r="AV491" s="20"/>
      <c r="AW491" s="9"/>
      <c r="AX491" s="1">
        <f t="shared" si="395"/>
        <v>0</v>
      </c>
      <c r="AY491" s="20"/>
      <c r="AZ491" s="10">
        <f t="shared" si="396"/>
        <v>0</v>
      </c>
      <c r="BA491" s="10">
        <f t="shared" si="397"/>
        <v>0</v>
      </c>
    </row>
    <row r="492" spans="1:53" x14ac:dyDescent="0.25">
      <c r="A492" s="1"/>
      <c r="B492" s="3" t="s">
        <v>14</v>
      </c>
      <c r="C492" s="24" t="s">
        <v>21</v>
      </c>
      <c r="D492" s="21"/>
      <c r="E492" s="1">
        <f t="shared" si="380"/>
        <v>0</v>
      </c>
      <c r="F492" s="20"/>
      <c r="G492" s="19"/>
      <c r="H492" s="1">
        <f t="shared" si="381"/>
        <v>0</v>
      </c>
      <c r="I492" s="20"/>
      <c r="J492" s="9"/>
      <c r="K492" s="1">
        <f t="shared" si="382"/>
        <v>0</v>
      </c>
      <c r="L492" s="20"/>
      <c r="M492" s="9"/>
      <c r="N492" s="1">
        <f t="shared" si="383"/>
        <v>0</v>
      </c>
      <c r="O492" s="20"/>
      <c r="P492" s="9"/>
      <c r="Q492" s="1">
        <f t="shared" si="384"/>
        <v>0</v>
      </c>
      <c r="R492" s="20"/>
      <c r="S492" s="9"/>
      <c r="T492" s="1">
        <f t="shared" si="385"/>
        <v>0</v>
      </c>
      <c r="U492" s="20"/>
      <c r="V492" s="9"/>
      <c r="W492" s="1">
        <f t="shared" si="386"/>
        <v>0</v>
      </c>
      <c r="X492" s="20"/>
      <c r="Y492" s="9"/>
      <c r="Z492" s="1">
        <f t="shared" si="387"/>
        <v>0</v>
      </c>
      <c r="AA492" s="20"/>
      <c r="AB492" s="9"/>
      <c r="AC492" s="1">
        <f t="shared" si="388"/>
        <v>0</v>
      </c>
      <c r="AD492" s="20"/>
      <c r="AE492" s="9"/>
      <c r="AF492" s="1">
        <f t="shared" si="389"/>
        <v>0</v>
      </c>
      <c r="AG492" s="20"/>
      <c r="AH492" s="9"/>
      <c r="AI492" s="1">
        <f t="shared" si="390"/>
        <v>0</v>
      </c>
      <c r="AJ492" s="20"/>
      <c r="AK492" s="9"/>
      <c r="AL492" s="1">
        <f t="shared" si="391"/>
        <v>0</v>
      </c>
      <c r="AM492" s="20"/>
      <c r="AN492" s="9"/>
      <c r="AO492" s="1">
        <f t="shared" si="392"/>
        <v>0</v>
      </c>
      <c r="AP492" s="20"/>
      <c r="AQ492" s="9"/>
      <c r="AR492" s="1">
        <f t="shared" si="393"/>
        <v>0</v>
      </c>
      <c r="AT492" s="9"/>
      <c r="AU492" s="1">
        <f t="shared" si="394"/>
        <v>0</v>
      </c>
      <c r="AV492" s="20"/>
      <c r="AW492" s="9"/>
      <c r="AX492" s="1">
        <f t="shared" si="395"/>
        <v>0</v>
      </c>
      <c r="AY492" s="20"/>
      <c r="AZ492" s="10">
        <f t="shared" si="396"/>
        <v>0</v>
      </c>
      <c r="BA492" s="10">
        <f t="shared" si="397"/>
        <v>0</v>
      </c>
    </row>
    <row r="493" spans="1:53" x14ac:dyDescent="0.25">
      <c r="A493" s="1"/>
      <c r="B493" s="3" t="s">
        <v>6</v>
      </c>
      <c r="C493" s="23" t="s">
        <v>29</v>
      </c>
      <c r="D493" s="21"/>
      <c r="E493" s="1">
        <f t="shared" si="380"/>
        <v>0</v>
      </c>
      <c r="F493" s="20"/>
      <c r="G493" s="19"/>
      <c r="H493" s="1">
        <f t="shared" si="381"/>
        <v>0</v>
      </c>
      <c r="I493" s="20"/>
      <c r="J493" s="9">
        <v>0</v>
      </c>
      <c r="K493" s="1">
        <f t="shared" si="382"/>
        <v>1</v>
      </c>
      <c r="L493" s="20"/>
      <c r="M493" s="9"/>
      <c r="N493" s="1">
        <f t="shared" si="383"/>
        <v>0</v>
      </c>
      <c r="O493" s="20"/>
      <c r="P493" s="9">
        <v>28</v>
      </c>
      <c r="Q493" s="1">
        <f t="shared" si="384"/>
        <v>1</v>
      </c>
      <c r="R493" s="20"/>
      <c r="S493" s="9">
        <v>30</v>
      </c>
      <c r="T493" s="1">
        <f t="shared" si="385"/>
        <v>1</v>
      </c>
      <c r="U493" s="20"/>
      <c r="V493" s="9">
        <v>185</v>
      </c>
      <c r="W493" s="1">
        <f t="shared" si="386"/>
        <v>1</v>
      </c>
      <c r="X493" s="20"/>
      <c r="Y493" s="9"/>
      <c r="Z493" s="1">
        <f t="shared" si="387"/>
        <v>0</v>
      </c>
      <c r="AA493" s="20"/>
      <c r="AB493" s="9">
        <v>175</v>
      </c>
      <c r="AC493" s="1">
        <f t="shared" si="388"/>
        <v>1</v>
      </c>
      <c r="AD493" s="20"/>
      <c r="AE493" s="9"/>
      <c r="AF493" s="1">
        <f t="shared" si="389"/>
        <v>0</v>
      </c>
      <c r="AG493" s="20"/>
      <c r="AH493" s="9"/>
      <c r="AI493" s="1">
        <f t="shared" si="390"/>
        <v>0</v>
      </c>
      <c r="AJ493" s="20"/>
      <c r="AK493" s="9"/>
      <c r="AL493" s="1">
        <f t="shared" si="391"/>
        <v>0</v>
      </c>
      <c r="AM493" s="20"/>
      <c r="AN493" s="9"/>
      <c r="AO493" s="1">
        <f t="shared" si="392"/>
        <v>0</v>
      </c>
      <c r="AP493" s="20"/>
      <c r="AQ493" s="9"/>
      <c r="AR493" s="1">
        <f t="shared" si="393"/>
        <v>0</v>
      </c>
      <c r="AT493" s="9"/>
      <c r="AU493" s="1">
        <f t="shared" si="394"/>
        <v>0</v>
      </c>
      <c r="AV493" s="20"/>
      <c r="AW493" s="9"/>
      <c r="AX493" s="1">
        <f t="shared" si="395"/>
        <v>0</v>
      </c>
      <c r="AY493" s="20"/>
      <c r="AZ493" s="10">
        <f t="shared" si="396"/>
        <v>418</v>
      </c>
      <c r="BA493" s="10">
        <f t="shared" si="397"/>
        <v>5</v>
      </c>
    </row>
    <row r="494" spans="1:53" x14ac:dyDescent="0.25">
      <c r="A494" s="1"/>
      <c r="B494" s="18" t="s">
        <v>16</v>
      </c>
      <c r="C494" s="24" t="s">
        <v>20</v>
      </c>
      <c r="D494" s="21"/>
      <c r="E494" s="1">
        <f t="shared" si="380"/>
        <v>0</v>
      </c>
      <c r="F494" s="20"/>
      <c r="G494" s="19"/>
      <c r="H494" s="1">
        <f t="shared" si="381"/>
        <v>0</v>
      </c>
      <c r="I494" s="20"/>
      <c r="J494" s="9"/>
      <c r="K494" s="1">
        <f t="shared" si="382"/>
        <v>0</v>
      </c>
      <c r="L494" s="20"/>
      <c r="M494" s="9"/>
      <c r="N494" s="1">
        <f t="shared" si="383"/>
        <v>0</v>
      </c>
      <c r="O494" s="20"/>
      <c r="P494" s="9"/>
      <c r="Q494" s="1">
        <f t="shared" si="384"/>
        <v>0</v>
      </c>
      <c r="R494" s="20"/>
      <c r="S494" s="9">
        <v>10</v>
      </c>
      <c r="T494" s="1">
        <f t="shared" si="385"/>
        <v>1</v>
      </c>
      <c r="U494" s="20"/>
      <c r="V494" s="9"/>
      <c r="W494" s="1">
        <f t="shared" si="386"/>
        <v>0</v>
      </c>
      <c r="X494" s="20"/>
      <c r="Y494" s="9"/>
      <c r="Z494" s="1">
        <f t="shared" si="387"/>
        <v>0</v>
      </c>
      <c r="AA494" s="20"/>
      <c r="AB494" s="9"/>
      <c r="AC494" s="1">
        <f t="shared" si="388"/>
        <v>0</v>
      </c>
      <c r="AD494" s="20"/>
      <c r="AE494" s="9"/>
      <c r="AF494" s="1">
        <f t="shared" si="389"/>
        <v>0</v>
      </c>
      <c r="AG494" s="20"/>
      <c r="AH494" s="9"/>
      <c r="AI494" s="1">
        <f t="shared" si="390"/>
        <v>0</v>
      </c>
      <c r="AJ494" s="20"/>
      <c r="AK494" s="9"/>
      <c r="AL494" s="1">
        <f t="shared" si="391"/>
        <v>0</v>
      </c>
      <c r="AM494" s="20"/>
      <c r="AN494" s="9"/>
      <c r="AO494" s="1">
        <f t="shared" si="392"/>
        <v>0</v>
      </c>
      <c r="AP494" s="20"/>
      <c r="AQ494" s="9"/>
      <c r="AR494" s="1">
        <f t="shared" si="393"/>
        <v>0</v>
      </c>
      <c r="AT494" s="9"/>
      <c r="AU494" s="1">
        <f t="shared" si="394"/>
        <v>0</v>
      </c>
      <c r="AV494" s="20"/>
      <c r="AW494" s="9"/>
      <c r="AX494" s="1">
        <f t="shared" si="395"/>
        <v>0</v>
      </c>
      <c r="AY494" s="20"/>
      <c r="AZ494" s="10">
        <f t="shared" si="396"/>
        <v>10</v>
      </c>
      <c r="BA494" s="10">
        <f t="shared" si="397"/>
        <v>1</v>
      </c>
    </row>
    <row r="495" spans="1:53" x14ac:dyDescent="0.25">
      <c r="A495" s="16"/>
      <c r="B495" s="3" t="s">
        <v>33</v>
      </c>
      <c r="C495" s="25" t="s">
        <v>34</v>
      </c>
      <c r="D495" s="21"/>
      <c r="E495" s="1">
        <f t="shared" si="380"/>
        <v>0</v>
      </c>
      <c r="F495" s="20"/>
      <c r="G495" s="19"/>
      <c r="H495" s="1">
        <f t="shared" si="381"/>
        <v>0</v>
      </c>
      <c r="I495" s="20"/>
      <c r="J495" s="9"/>
      <c r="K495" s="1">
        <f t="shared" si="382"/>
        <v>0</v>
      </c>
      <c r="L495" s="20"/>
      <c r="M495" s="9"/>
      <c r="N495" s="1">
        <f t="shared" si="383"/>
        <v>0</v>
      </c>
      <c r="O495" s="20"/>
      <c r="P495" s="9"/>
      <c r="Q495" s="1">
        <f t="shared" si="384"/>
        <v>0</v>
      </c>
      <c r="R495" s="20"/>
      <c r="S495" s="9"/>
      <c r="T495" s="1">
        <f t="shared" si="385"/>
        <v>0</v>
      </c>
      <c r="U495" s="20"/>
      <c r="V495" s="9"/>
      <c r="W495" s="1">
        <f t="shared" si="386"/>
        <v>0</v>
      </c>
      <c r="X495" s="20"/>
      <c r="Y495" s="9"/>
      <c r="Z495" s="1">
        <f t="shared" si="387"/>
        <v>0</v>
      </c>
      <c r="AA495" s="20"/>
      <c r="AB495" s="9"/>
      <c r="AC495" s="1">
        <f t="shared" si="388"/>
        <v>0</v>
      </c>
      <c r="AD495" s="20"/>
      <c r="AE495" s="9"/>
      <c r="AF495" s="1">
        <f t="shared" si="389"/>
        <v>0</v>
      </c>
      <c r="AG495" s="20"/>
      <c r="AH495" s="9"/>
      <c r="AI495" s="1">
        <f t="shared" si="390"/>
        <v>0</v>
      </c>
      <c r="AJ495" s="20"/>
      <c r="AK495" s="9"/>
      <c r="AL495" s="1">
        <f t="shared" si="391"/>
        <v>0</v>
      </c>
      <c r="AM495" s="20"/>
      <c r="AN495" s="9"/>
      <c r="AO495" s="1">
        <f t="shared" si="392"/>
        <v>0</v>
      </c>
      <c r="AP495" s="20"/>
      <c r="AQ495" s="9"/>
      <c r="AR495" s="1">
        <f t="shared" si="393"/>
        <v>0</v>
      </c>
      <c r="AT495" s="9"/>
      <c r="AU495" s="1">
        <f t="shared" si="394"/>
        <v>0</v>
      </c>
      <c r="AV495" s="20"/>
      <c r="AW495" s="9"/>
      <c r="AX495" s="1">
        <f t="shared" si="395"/>
        <v>0</v>
      </c>
      <c r="AY495" s="20"/>
      <c r="AZ495" s="10">
        <f t="shared" si="396"/>
        <v>0</v>
      </c>
      <c r="BA495" s="10">
        <f t="shared" si="397"/>
        <v>0</v>
      </c>
    </row>
    <row r="496" spans="1:53" x14ac:dyDescent="0.25">
      <c r="A496" s="1"/>
      <c r="B496" s="3" t="s">
        <v>31</v>
      </c>
      <c r="C496" s="25" t="s">
        <v>32</v>
      </c>
      <c r="D496" s="21"/>
      <c r="E496" s="1">
        <f t="shared" si="380"/>
        <v>0</v>
      </c>
      <c r="F496" s="20"/>
      <c r="G496" s="19"/>
      <c r="H496" s="1">
        <f t="shared" si="381"/>
        <v>0</v>
      </c>
      <c r="I496" s="20"/>
      <c r="J496" s="9"/>
      <c r="K496" s="1">
        <f t="shared" si="382"/>
        <v>0</v>
      </c>
      <c r="L496" s="20"/>
      <c r="M496" s="9"/>
      <c r="N496" s="1">
        <f t="shared" si="383"/>
        <v>0</v>
      </c>
      <c r="O496" s="20"/>
      <c r="P496" s="9"/>
      <c r="Q496" s="1">
        <f t="shared" si="384"/>
        <v>0</v>
      </c>
      <c r="R496" s="20"/>
      <c r="S496" s="9"/>
      <c r="T496" s="1">
        <f t="shared" si="385"/>
        <v>0</v>
      </c>
      <c r="U496" s="20"/>
      <c r="V496" s="9"/>
      <c r="W496" s="1">
        <f t="shared" si="386"/>
        <v>0</v>
      </c>
      <c r="X496" s="20"/>
      <c r="Y496" s="9"/>
      <c r="Z496" s="1">
        <f t="shared" si="387"/>
        <v>0</v>
      </c>
      <c r="AA496" s="20"/>
      <c r="AB496" s="9"/>
      <c r="AC496" s="1">
        <f t="shared" si="388"/>
        <v>0</v>
      </c>
      <c r="AD496" s="20"/>
      <c r="AE496" s="9"/>
      <c r="AF496" s="1">
        <f t="shared" si="389"/>
        <v>0</v>
      </c>
      <c r="AG496" s="20"/>
      <c r="AH496" s="9"/>
      <c r="AI496" s="1">
        <f t="shared" si="390"/>
        <v>0</v>
      </c>
      <c r="AJ496" s="20"/>
      <c r="AK496" s="9"/>
      <c r="AL496" s="1">
        <f t="shared" si="391"/>
        <v>0</v>
      </c>
      <c r="AM496" s="20"/>
      <c r="AN496" s="9"/>
      <c r="AO496" s="1">
        <f t="shared" si="392"/>
        <v>0</v>
      </c>
      <c r="AP496" s="20"/>
      <c r="AQ496" s="9"/>
      <c r="AR496" s="1">
        <f t="shared" si="393"/>
        <v>0</v>
      </c>
      <c r="AT496" s="9"/>
      <c r="AU496" s="1">
        <f t="shared" si="394"/>
        <v>0</v>
      </c>
      <c r="AV496" s="20"/>
      <c r="AW496" s="9"/>
      <c r="AX496" s="1">
        <f t="shared" si="395"/>
        <v>0</v>
      </c>
      <c r="AY496" s="20"/>
      <c r="AZ496" s="10">
        <f t="shared" si="396"/>
        <v>0</v>
      </c>
      <c r="BA496" s="10">
        <f t="shared" si="397"/>
        <v>0</v>
      </c>
    </row>
    <row r="497" spans="1:53" x14ac:dyDescent="0.25">
      <c r="A497" s="1"/>
      <c r="B497" s="3" t="s">
        <v>7</v>
      </c>
      <c r="C497" s="23" t="s">
        <v>28</v>
      </c>
      <c r="D497" s="21"/>
      <c r="E497" s="1">
        <f t="shared" si="380"/>
        <v>0</v>
      </c>
      <c r="F497" s="20"/>
      <c r="G497" s="19"/>
      <c r="H497" s="1">
        <f t="shared" si="381"/>
        <v>0</v>
      </c>
      <c r="I497" s="20"/>
      <c r="J497" s="9"/>
      <c r="K497" s="1">
        <f t="shared" si="382"/>
        <v>0</v>
      </c>
      <c r="L497" s="20"/>
      <c r="M497" s="9"/>
      <c r="N497" s="1">
        <f t="shared" si="383"/>
        <v>0</v>
      </c>
      <c r="O497" s="20"/>
      <c r="P497" s="9"/>
      <c r="Q497" s="1">
        <f t="shared" si="384"/>
        <v>0</v>
      </c>
      <c r="R497" s="20"/>
      <c r="S497" s="9"/>
      <c r="T497" s="1">
        <f t="shared" si="385"/>
        <v>0</v>
      </c>
      <c r="U497" s="20"/>
      <c r="V497" s="9"/>
      <c r="W497" s="1">
        <f t="shared" si="386"/>
        <v>0</v>
      </c>
      <c r="X497" s="20"/>
      <c r="Y497" s="9"/>
      <c r="Z497" s="1">
        <f t="shared" si="387"/>
        <v>0</v>
      </c>
      <c r="AA497" s="20"/>
      <c r="AB497" s="9"/>
      <c r="AC497" s="1">
        <f t="shared" si="388"/>
        <v>0</v>
      </c>
      <c r="AD497" s="20"/>
      <c r="AE497" s="9"/>
      <c r="AF497" s="1">
        <f t="shared" si="389"/>
        <v>0</v>
      </c>
      <c r="AG497" s="20"/>
      <c r="AH497" s="9"/>
      <c r="AI497" s="1">
        <f t="shared" si="390"/>
        <v>0</v>
      </c>
      <c r="AJ497" s="20"/>
      <c r="AK497" s="9"/>
      <c r="AL497" s="1">
        <f t="shared" si="391"/>
        <v>0</v>
      </c>
      <c r="AM497" s="20"/>
      <c r="AN497" s="9"/>
      <c r="AO497" s="1">
        <f t="shared" si="392"/>
        <v>0</v>
      </c>
      <c r="AP497" s="20"/>
      <c r="AQ497" s="9"/>
      <c r="AR497" s="1">
        <f t="shared" si="393"/>
        <v>0</v>
      </c>
      <c r="AT497" s="9"/>
      <c r="AU497" s="1">
        <f t="shared" si="394"/>
        <v>0</v>
      </c>
      <c r="AV497" s="20"/>
      <c r="AW497" s="9"/>
      <c r="AX497" s="1">
        <f t="shared" si="395"/>
        <v>0</v>
      </c>
      <c r="AY497" s="20"/>
      <c r="AZ497" s="10">
        <f t="shared" si="396"/>
        <v>0</v>
      </c>
      <c r="BA497" s="10">
        <f t="shared" si="397"/>
        <v>0</v>
      </c>
    </row>
    <row r="498" spans="1:53" x14ac:dyDescent="0.25">
      <c r="A498" s="1"/>
      <c r="B498" s="3" t="s">
        <v>8</v>
      </c>
      <c r="C498" s="24" t="s">
        <v>12</v>
      </c>
      <c r="D498" s="21"/>
      <c r="E498" s="1">
        <f t="shared" si="380"/>
        <v>0</v>
      </c>
      <c r="F498" s="20"/>
      <c r="G498" s="19">
        <v>0</v>
      </c>
      <c r="H498" s="1">
        <f t="shared" si="381"/>
        <v>1</v>
      </c>
      <c r="I498" s="20"/>
      <c r="J498" s="9"/>
      <c r="K498" s="1">
        <f t="shared" si="382"/>
        <v>0</v>
      </c>
      <c r="L498" s="20"/>
      <c r="M498" s="9"/>
      <c r="N498" s="1">
        <f t="shared" si="383"/>
        <v>0</v>
      </c>
      <c r="O498" s="20"/>
      <c r="P498" s="9">
        <v>10</v>
      </c>
      <c r="Q498" s="1">
        <f t="shared" si="384"/>
        <v>1</v>
      </c>
      <c r="R498" s="20"/>
      <c r="S498" s="9"/>
      <c r="T498" s="1">
        <f t="shared" si="385"/>
        <v>0</v>
      </c>
      <c r="U498" s="20"/>
      <c r="V498" s="9">
        <v>15</v>
      </c>
      <c r="W498" s="1">
        <f t="shared" si="386"/>
        <v>1</v>
      </c>
      <c r="X498" s="20"/>
      <c r="Y498" s="9"/>
      <c r="Z498" s="1">
        <f t="shared" si="387"/>
        <v>0</v>
      </c>
      <c r="AA498" s="20"/>
      <c r="AB498" s="9">
        <v>75</v>
      </c>
      <c r="AC498" s="1">
        <f t="shared" si="388"/>
        <v>1</v>
      </c>
      <c r="AD498" s="20"/>
      <c r="AE498" s="9"/>
      <c r="AF498" s="1">
        <f t="shared" si="389"/>
        <v>0</v>
      </c>
      <c r="AG498" s="20"/>
      <c r="AH498" s="9"/>
      <c r="AI498" s="1">
        <f t="shared" si="390"/>
        <v>0</v>
      </c>
      <c r="AJ498" s="20"/>
      <c r="AK498" s="9"/>
      <c r="AL498" s="1">
        <f t="shared" si="391"/>
        <v>0</v>
      </c>
      <c r="AM498" s="20"/>
      <c r="AN498" s="9"/>
      <c r="AO498" s="1">
        <f t="shared" si="392"/>
        <v>0</v>
      </c>
      <c r="AP498" s="20"/>
      <c r="AQ498" s="9"/>
      <c r="AR498" s="1">
        <f t="shared" si="393"/>
        <v>0</v>
      </c>
      <c r="AT498" s="9"/>
      <c r="AU498" s="1">
        <f t="shared" si="394"/>
        <v>0</v>
      </c>
      <c r="AV498" s="20"/>
      <c r="AW498" s="9"/>
      <c r="AX498" s="1">
        <f t="shared" si="395"/>
        <v>0</v>
      </c>
      <c r="AY498" s="20"/>
      <c r="AZ498" s="10">
        <f t="shared" si="396"/>
        <v>100</v>
      </c>
      <c r="BA498" s="10">
        <f t="shared" si="397"/>
        <v>4</v>
      </c>
    </row>
    <row r="499" spans="1:53" x14ac:dyDescent="0.25">
      <c r="A499" s="16"/>
      <c r="B499" s="1" t="s">
        <v>5</v>
      </c>
      <c r="C499" s="24" t="s">
        <v>13</v>
      </c>
      <c r="D499" s="21"/>
      <c r="E499" s="1">
        <f t="shared" si="380"/>
        <v>0</v>
      </c>
      <c r="F499" s="20"/>
      <c r="G499" s="19"/>
      <c r="H499" s="1">
        <f t="shared" si="381"/>
        <v>0</v>
      </c>
      <c r="I499" s="20"/>
      <c r="J499" s="9"/>
      <c r="K499" s="1">
        <f t="shared" si="382"/>
        <v>0</v>
      </c>
      <c r="L499" s="20"/>
      <c r="M499" s="9"/>
      <c r="N499" s="1">
        <f t="shared" si="383"/>
        <v>0</v>
      </c>
      <c r="O499" s="20"/>
      <c r="P499" s="9"/>
      <c r="Q499" s="1">
        <f t="shared" si="384"/>
        <v>0</v>
      </c>
      <c r="R499" s="20"/>
      <c r="S499" s="9"/>
      <c r="T499" s="1">
        <f t="shared" si="385"/>
        <v>0</v>
      </c>
      <c r="U499" s="20"/>
      <c r="V499" s="9"/>
      <c r="W499" s="1">
        <f t="shared" si="386"/>
        <v>0</v>
      </c>
      <c r="X499" s="20"/>
      <c r="Y499" s="9"/>
      <c r="Z499" s="1">
        <f t="shared" si="387"/>
        <v>0</v>
      </c>
      <c r="AA499" s="20"/>
      <c r="AB499" s="9"/>
      <c r="AC499" s="1">
        <f t="shared" si="388"/>
        <v>0</v>
      </c>
      <c r="AD499" s="20"/>
      <c r="AE499" s="9"/>
      <c r="AF499" s="1">
        <f t="shared" si="389"/>
        <v>0</v>
      </c>
      <c r="AG499" s="20"/>
      <c r="AH499" s="9"/>
      <c r="AI499" s="1">
        <f t="shared" si="390"/>
        <v>0</v>
      </c>
      <c r="AJ499" s="20"/>
      <c r="AK499" s="9"/>
      <c r="AL499" s="1">
        <f t="shared" si="391"/>
        <v>0</v>
      </c>
      <c r="AM499" s="20"/>
      <c r="AN499" s="9"/>
      <c r="AO499" s="1">
        <f t="shared" si="392"/>
        <v>0</v>
      </c>
      <c r="AP499" s="20"/>
      <c r="AQ499" s="9"/>
      <c r="AR499" s="1">
        <f t="shared" si="393"/>
        <v>0</v>
      </c>
      <c r="AT499" s="9"/>
      <c r="AU499" s="1">
        <f t="shared" si="394"/>
        <v>0</v>
      </c>
      <c r="AV499" s="20"/>
      <c r="AW499" s="9"/>
      <c r="AX499" s="1">
        <f t="shared" si="395"/>
        <v>0</v>
      </c>
      <c r="AY499" s="20"/>
      <c r="AZ499" s="10">
        <f t="shared" si="396"/>
        <v>0</v>
      </c>
      <c r="BA499" s="10">
        <f t="shared" si="397"/>
        <v>0</v>
      </c>
    </row>
    <row r="500" spans="1:53" x14ac:dyDescent="0.25">
      <c r="A500" s="17"/>
      <c r="B500" s="1" t="s">
        <v>25</v>
      </c>
      <c r="C500" s="23" t="s">
        <v>24</v>
      </c>
      <c r="D500" s="21"/>
      <c r="E500" s="1">
        <f t="shared" si="380"/>
        <v>0</v>
      </c>
      <c r="F500" s="20"/>
      <c r="G500" s="19"/>
      <c r="H500" s="1">
        <f t="shared" si="381"/>
        <v>0</v>
      </c>
      <c r="I500" s="20"/>
      <c r="J500" s="9"/>
      <c r="K500" s="1">
        <f t="shared" si="382"/>
        <v>0</v>
      </c>
      <c r="L500" s="20"/>
      <c r="M500" s="9"/>
      <c r="N500" s="1">
        <f t="shared" si="383"/>
        <v>0</v>
      </c>
      <c r="O500" s="20"/>
      <c r="P500" s="9"/>
      <c r="Q500" s="1">
        <f t="shared" si="384"/>
        <v>0</v>
      </c>
      <c r="R500" s="20"/>
      <c r="S500" s="9"/>
      <c r="T500" s="1">
        <f t="shared" si="385"/>
        <v>0</v>
      </c>
      <c r="U500" s="20"/>
      <c r="V500" s="9"/>
      <c r="W500" s="1">
        <f t="shared" si="386"/>
        <v>0</v>
      </c>
      <c r="X500" s="20"/>
      <c r="Y500" s="9"/>
      <c r="Z500" s="1">
        <f t="shared" si="387"/>
        <v>0</v>
      </c>
      <c r="AA500" s="20"/>
      <c r="AB500" s="9"/>
      <c r="AC500" s="1">
        <f t="shared" si="388"/>
        <v>0</v>
      </c>
      <c r="AD500" s="20"/>
      <c r="AE500" s="9"/>
      <c r="AF500" s="1">
        <f t="shared" si="389"/>
        <v>0</v>
      </c>
      <c r="AG500" s="20"/>
      <c r="AH500" s="9"/>
      <c r="AI500" s="1">
        <f t="shared" si="390"/>
        <v>0</v>
      </c>
      <c r="AJ500" s="20"/>
      <c r="AK500" s="9"/>
      <c r="AL500" s="1">
        <f t="shared" si="391"/>
        <v>0</v>
      </c>
      <c r="AM500" s="20"/>
      <c r="AN500" s="9"/>
      <c r="AO500" s="1">
        <f t="shared" si="392"/>
        <v>0</v>
      </c>
      <c r="AP500" s="20"/>
      <c r="AQ500" s="9"/>
      <c r="AR500" s="1">
        <f t="shared" si="393"/>
        <v>0</v>
      </c>
      <c r="AT500" s="9"/>
      <c r="AU500" s="1">
        <f t="shared" si="394"/>
        <v>0</v>
      </c>
      <c r="AV500" s="20"/>
      <c r="AW500" s="9"/>
      <c r="AX500" s="1">
        <f t="shared" si="395"/>
        <v>0</v>
      </c>
      <c r="AY500" s="20"/>
      <c r="AZ500" s="10">
        <f t="shared" si="396"/>
        <v>0</v>
      </c>
      <c r="BA500" s="10">
        <f t="shared" si="397"/>
        <v>0</v>
      </c>
    </row>
    <row r="501" spans="1:53" x14ac:dyDescent="0.25">
      <c r="A501" s="1"/>
      <c r="B501" s="1" t="s">
        <v>30</v>
      </c>
      <c r="C501" s="24" t="s">
        <v>23</v>
      </c>
      <c r="D501" s="21"/>
      <c r="E501" s="1">
        <f t="shared" si="380"/>
        <v>0</v>
      </c>
      <c r="F501" s="20"/>
      <c r="G501" s="19"/>
      <c r="H501" s="1">
        <f t="shared" si="381"/>
        <v>0</v>
      </c>
      <c r="I501" s="20"/>
      <c r="J501" s="9"/>
      <c r="K501" s="1">
        <f t="shared" si="382"/>
        <v>0</v>
      </c>
      <c r="L501" s="20"/>
      <c r="M501" s="9"/>
      <c r="N501" s="1">
        <f t="shared" si="383"/>
        <v>0</v>
      </c>
      <c r="O501" s="20"/>
      <c r="P501" s="9"/>
      <c r="Q501" s="1">
        <f t="shared" si="384"/>
        <v>0</v>
      </c>
      <c r="R501" s="20"/>
      <c r="S501" s="9"/>
      <c r="T501" s="1">
        <f t="shared" si="385"/>
        <v>0</v>
      </c>
      <c r="U501" s="20"/>
      <c r="V501" s="9"/>
      <c r="W501" s="1">
        <f t="shared" si="386"/>
        <v>0</v>
      </c>
      <c r="X501" s="20"/>
      <c r="Y501" s="9"/>
      <c r="Z501" s="1">
        <f t="shared" si="387"/>
        <v>0</v>
      </c>
      <c r="AA501" s="20"/>
      <c r="AB501" s="9"/>
      <c r="AC501" s="1">
        <f t="shared" si="388"/>
        <v>0</v>
      </c>
      <c r="AD501" s="20"/>
      <c r="AE501" s="9"/>
      <c r="AF501" s="1">
        <f t="shared" si="389"/>
        <v>0</v>
      </c>
      <c r="AG501" s="20"/>
      <c r="AH501" s="9"/>
      <c r="AI501" s="1">
        <f t="shared" si="390"/>
        <v>0</v>
      </c>
      <c r="AJ501" s="20"/>
      <c r="AK501" s="9"/>
      <c r="AL501" s="1">
        <f t="shared" si="391"/>
        <v>0</v>
      </c>
      <c r="AM501" s="20"/>
      <c r="AN501" s="9"/>
      <c r="AO501" s="1">
        <f t="shared" si="392"/>
        <v>0</v>
      </c>
      <c r="AP501" s="20"/>
      <c r="AQ501" s="9"/>
      <c r="AR501" s="1">
        <f t="shared" si="393"/>
        <v>0</v>
      </c>
      <c r="AT501" s="9"/>
      <c r="AU501" s="1">
        <f t="shared" si="394"/>
        <v>0</v>
      </c>
      <c r="AV501" s="20"/>
      <c r="AW501" s="9"/>
      <c r="AX501" s="1">
        <f t="shared" si="395"/>
        <v>0</v>
      </c>
      <c r="AY501" s="20"/>
      <c r="AZ501" s="10">
        <f t="shared" si="396"/>
        <v>0</v>
      </c>
      <c r="BA501" s="10">
        <f t="shared" si="397"/>
        <v>0</v>
      </c>
    </row>
    <row r="502" spans="1:53" x14ac:dyDescent="0.25">
      <c r="A502" s="1"/>
      <c r="B502" s="1" t="s">
        <v>35</v>
      </c>
      <c r="C502" s="27" t="s">
        <v>37</v>
      </c>
      <c r="D502" s="28"/>
      <c r="E502" s="1">
        <f t="shared" si="380"/>
        <v>0</v>
      </c>
      <c r="F502" s="20"/>
      <c r="G502" s="19"/>
      <c r="H502" s="1">
        <f t="shared" si="381"/>
        <v>0</v>
      </c>
      <c r="I502" s="20"/>
      <c r="J502" s="9"/>
      <c r="K502" s="1">
        <f t="shared" si="382"/>
        <v>0</v>
      </c>
      <c r="L502" s="20"/>
      <c r="M502" s="9"/>
      <c r="N502" s="1">
        <f t="shared" si="383"/>
        <v>0</v>
      </c>
      <c r="O502" s="20"/>
      <c r="P502" s="9"/>
      <c r="Q502" s="1">
        <f t="shared" si="384"/>
        <v>0</v>
      </c>
      <c r="R502" s="20"/>
      <c r="S502" s="9"/>
      <c r="T502" s="1">
        <f t="shared" si="385"/>
        <v>0</v>
      </c>
      <c r="U502" s="20"/>
      <c r="V502" s="9"/>
      <c r="W502" s="1">
        <f t="shared" si="386"/>
        <v>0</v>
      </c>
      <c r="X502" s="20"/>
      <c r="Y502" s="9"/>
      <c r="Z502" s="1">
        <f t="shared" si="387"/>
        <v>0</v>
      </c>
      <c r="AA502" s="20"/>
      <c r="AB502" s="9"/>
      <c r="AC502" s="1">
        <f t="shared" si="388"/>
        <v>0</v>
      </c>
      <c r="AD502" s="20"/>
      <c r="AE502" s="9"/>
      <c r="AF502" s="1">
        <f t="shared" si="389"/>
        <v>0</v>
      </c>
      <c r="AG502" s="20"/>
      <c r="AH502" s="9"/>
      <c r="AI502" s="1">
        <f t="shared" si="390"/>
        <v>0</v>
      </c>
      <c r="AJ502" s="20"/>
      <c r="AK502" s="9"/>
      <c r="AL502" s="1">
        <f t="shared" si="391"/>
        <v>0</v>
      </c>
      <c r="AM502" s="20"/>
      <c r="AN502" s="9"/>
      <c r="AO502" s="1">
        <f t="shared" si="392"/>
        <v>0</v>
      </c>
      <c r="AP502" s="20"/>
      <c r="AQ502" s="9"/>
      <c r="AR502" s="1">
        <f t="shared" si="393"/>
        <v>0</v>
      </c>
      <c r="AT502" s="9"/>
      <c r="AU502" s="1">
        <f t="shared" si="394"/>
        <v>0</v>
      </c>
      <c r="AV502" s="20"/>
      <c r="AW502" s="9"/>
      <c r="AX502" s="1">
        <f t="shared" si="395"/>
        <v>0</v>
      </c>
      <c r="AY502" s="20"/>
      <c r="AZ502" s="10">
        <f t="shared" si="396"/>
        <v>0</v>
      </c>
      <c r="BA502" s="10">
        <f t="shared" si="397"/>
        <v>0</v>
      </c>
    </row>
    <row r="503" spans="1:53" x14ac:dyDescent="0.25">
      <c r="A503" s="1"/>
      <c r="B503" s="1" t="s">
        <v>36</v>
      </c>
      <c r="C503" s="23" t="s">
        <v>36</v>
      </c>
      <c r="D503" s="21"/>
      <c r="E503" s="1">
        <f t="shared" si="380"/>
        <v>0</v>
      </c>
      <c r="F503" s="20"/>
      <c r="G503" s="19"/>
      <c r="H503" s="1">
        <f t="shared" si="381"/>
        <v>0</v>
      </c>
      <c r="I503" s="20"/>
      <c r="J503" s="9"/>
      <c r="K503" s="1">
        <f t="shared" si="382"/>
        <v>0</v>
      </c>
      <c r="L503" s="20"/>
      <c r="M503" s="9"/>
      <c r="N503" s="1">
        <f t="shared" si="383"/>
        <v>0</v>
      </c>
      <c r="O503" s="20"/>
      <c r="P503" s="9"/>
      <c r="Q503" s="1">
        <f t="shared" si="384"/>
        <v>0</v>
      </c>
      <c r="R503" s="20"/>
      <c r="S503" s="9"/>
      <c r="T503" s="1">
        <f t="shared" si="385"/>
        <v>0</v>
      </c>
      <c r="U503" s="20"/>
      <c r="V503" s="9"/>
      <c r="W503" s="1">
        <f t="shared" si="386"/>
        <v>0</v>
      </c>
      <c r="X503" s="20"/>
      <c r="Y503" s="9"/>
      <c r="Z503" s="1">
        <f t="shared" si="387"/>
        <v>0</v>
      </c>
      <c r="AA503" s="20"/>
      <c r="AB503" s="9"/>
      <c r="AC503" s="1">
        <f t="shared" si="388"/>
        <v>0</v>
      </c>
      <c r="AD503" s="20"/>
      <c r="AE503" s="9"/>
      <c r="AF503" s="1">
        <f t="shared" si="389"/>
        <v>0</v>
      </c>
      <c r="AG503" s="20"/>
      <c r="AH503" s="9"/>
      <c r="AI503" s="1">
        <f t="shared" si="390"/>
        <v>0</v>
      </c>
      <c r="AJ503" s="20"/>
      <c r="AK503" s="9"/>
      <c r="AL503" s="1">
        <f t="shared" si="391"/>
        <v>0</v>
      </c>
      <c r="AM503" s="20"/>
      <c r="AN503" s="9"/>
      <c r="AO503" s="1">
        <f t="shared" si="392"/>
        <v>0</v>
      </c>
      <c r="AP503" s="20"/>
      <c r="AQ503" s="9"/>
      <c r="AR503" s="1">
        <f t="shared" si="393"/>
        <v>0</v>
      </c>
      <c r="AT503" s="9"/>
      <c r="AU503" s="1">
        <f t="shared" si="394"/>
        <v>0</v>
      </c>
      <c r="AV503" s="20"/>
      <c r="AW503" s="9"/>
      <c r="AX503" s="1">
        <f t="shared" si="395"/>
        <v>0</v>
      </c>
      <c r="AY503" s="20"/>
      <c r="AZ503" s="10">
        <f t="shared" si="396"/>
        <v>0</v>
      </c>
      <c r="BA503" s="10">
        <f t="shared" si="397"/>
        <v>0</v>
      </c>
    </row>
    <row r="504" spans="1:53" ht="15.75" thickBot="1" x14ac:dyDescent="0.3">
      <c r="A504" s="1"/>
      <c r="B504" s="1"/>
      <c r="C504" s="23"/>
      <c r="D504" s="21"/>
      <c r="E504" s="1">
        <f t="shared" si="380"/>
        <v>0</v>
      </c>
      <c r="F504" s="20"/>
      <c r="G504" s="19"/>
      <c r="H504" s="1">
        <f t="shared" si="381"/>
        <v>0</v>
      </c>
      <c r="I504" s="20"/>
      <c r="J504" s="9"/>
      <c r="K504" s="1">
        <f t="shared" si="382"/>
        <v>0</v>
      </c>
      <c r="L504" s="20"/>
      <c r="M504" s="9"/>
      <c r="N504" s="1">
        <f t="shared" si="383"/>
        <v>0</v>
      </c>
      <c r="O504" s="20"/>
      <c r="P504" s="9"/>
      <c r="Q504" s="1">
        <f t="shared" si="384"/>
        <v>0</v>
      </c>
      <c r="R504" s="20"/>
      <c r="S504" s="9"/>
      <c r="T504" s="1">
        <f t="shared" si="385"/>
        <v>0</v>
      </c>
      <c r="U504" s="20"/>
      <c r="V504" s="9"/>
      <c r="W504" s="1">
        <f t="shared" si="386"/>
        <v>0</v>
      </c>
      <c r="X504" s="20"/>
      <c r="Y504" s="9"/>
      <c r="Z504" s="1">
        <f t="shared" si="387"/>
        <v>0</v>
      </c>
      <c r="AA504" s="20"/>
      <c r="AB504" s="9"/>
      <c r="AC504" s="1">
        <f t="shared" si="388"/>
        <v>0</v>
      </c>
      <c r="AD504" s="20"/>
      <c r="AE504" s="9"/>
      <c r="AF504" s="1">
        <f t="shared" si="389"/>
        <v>0</v>
      </c>
      <c r="AG504" s="20"/>
      <c r="AH504" s="9"/>
      <c r="AI504" s="1">
        <f t="shared" si="390"/>
        <v>0</v>
      </c>
      <c r="AJ504" s="20"/>
      <c r="AK504" s="9"/>
      <c r="AL504" s="1">
        <f t="shared" si="391"/>
        <v>0</v>
      </c>
      <c r="AM504" s="20"/>
      <c r="AN504" s="9"/>
      <c r="AO504" s="1">
        <f t="shared" si="392"/>
        <v>0</v>
      </c>
      <c r="AP504" s="20"/>
      <c r="AQ504" s="9"/>
      <c r="AR504" s="1">
        <f t="shared" si="393"/>
        <v>0</v>
      </c>
      <c r="AT504" s="9"/>
      <c r="AU504" s="1">
        <f t="shared" si="394"/>
        <v>0</v>
      </c>
      <c r="AV504" s="20"/>
      <c r="AW504" s="9"/>
      <c r="AX504" s="1">
        <f t="shared" si="395"/>
        <v>0</v>
      </c>
      <c r="AY504" s="20"/>
      <c r="AZ504" s="10">
        <f t="shared" si="396"/>
        <v>0</v>
      </c>
      <c r="BA504" s="10">
        <f t="shared" si="397"/>
        <v>0</v>
      </c>
    </row>
    <row r="505" spans="1:53" ht="16.5" thickTop="1" thickBot="1" x14ac:dyDescent="0.3">
      <c r="A505" s="1"/>
      <c r="B505" s="1"/>
      <c r="C505" s="2"/>
      <c r="D505" s="1">
        <f>SUM(D488:D504)</f>
        <v>0</v>
      </c>
      <c r="E505" s="11">
        <f>SUM(E488:E504)</f>
        <v>0</v>
      </c>
      <c r="G505" s="1">
        <f>SUM(G488:G504)</f>
        <v>0</v>
      </c>
      <c r="H505" s="11">
        <f>SUM(H488:H504)</f>
        <v>1</v>
      </c>
      <c r="J505" s="1">
        <f>SUM(J488:J504)</f>
        <v>0</v>
      </c>
      <c r="K505" s="11">
        <f>SUM(K488:K504)</f>
        <v>2</v>
      </c>
      <c r="M505" s="1">
        <f>SUM(M488:M504)</f>
        <v>0</v>
      </c>
      <c r="N505" s="11">
        <f>SUM(N488:N504)</f>
        <v>0</v>
      </c>
      <c r="P505" s="1">
        <f>SUM(P488:P504)</f>
        <v>40</v>
      </c>
      <c r="Q505" s="11">
        <f>SUM(Q488:Q504)</f>
        <v>3</v>
      </c>
      <c r="S505" s="1">
        <f>SUM(S488:S504)</f>
        <v>40</v>
      </c>
      <c r="T505" s="11">
        <f>SUM(T488:T504)</f>
        <v>2</v>
      </c>
      <c r="V505" s="1">
        <f>SUM(V488:V504)</f>
        <v>200</v>
      </c>
      <c r="W505" s="11">
        <f>SUM(W488:W504)</f>
        <v>2</v>
      </c>
      <c r="Y505" s="1">
        <f>SUM(Y488:Y504)</f>
        <v>0</v>
      </c>
      <c r="Z505" s="11">
        <f>SUM(Z488:Z504)</f>
        <v>0</v>
      </c>
      <c r="AB505" s="1">
        <f>SUM(AB488:AB504)</f>
        <v>250</v>
      </c>
      <c r="AC505" s="11">
        <f>SUM(AC488:AC504)</f>
        <v>2</v>
      </c>
      <c r="AE505" s="1">
        <f>SUM(AE488:AE504)</f>
        <v>0</v>
      </c>
      <c r="AF505" s="11">
        <f>SUM(AF488:AF504)</f>
        <v>0</v>
      </c>
      <c r="AH505" s="1">
        <f>SUM(AH488:AH504)</f>
        <v>0</v>
      </c>
      <c r="AI505" s="11">
        <f>SUM(AI488:AI504)</f>
        <v>0</v>
      </c>
      <c r="AK505" s="1">
        <f>SUM(AK488:AK504)</f>
        <v>0</v>
      </c>
      <c r="AL505" s="11">
        <f>SUM(AL488:AL504)</f>
        <v>0</v>
      </c>
      <c r="AN505" s="1">
        <f>SUM(AN488:AN504)</f>
        <v>0</v>
      </c>
      <c r="AO505" s="11">
        <f>SUM(AO488:AO504)</f>
        <v>0</v>
      </c>
      <c r="AQ505" s="1">
        <f>SUM(AQ488:AQ504)</f>
        <v>0</v>
      </c>
      <c r="AR505" s="11">
        <f>SUM(AR488:AR504)</f>
        <v>0</v>
      </c>
      <c r="AT505" s="1">
        <f>SUM(AT488:AT504)</f>
        <v>0</v>
      </c>
      <c r="AU505" s="11">
        <f>SUM(AU488:AU504)</f>
        <v>0</v>
      </c>
      <c r="AW505" s="1">
        <f>SUM(AW488:AW504)</f>
        <v>0</v>
      </c>
      <c r="AX505" s="11">
        <f>SUM(AX488:AX504)</f>
        <v>0</v>
      </c>
      <c r="AZ505" s="12">
        <f>SUM(AZ488:AZ504)</f>
        <v>530</v>
      </c>
      <c r="BA505" s="14">
        <f>AVERAGE(BA488:BA504)</f>
        <v>0.70588235294117652</v>
      </c>
    </row>
    <row r="506" spans="1:53" ht="15.75" thickTop="1" x14ac:dyDescent="0.25"/>
    <row r="507" spans="1:53" ht="22.5" x14ac:dyDescent="0.3">
      <c r="A507" s="1"/>
      <c r="B507" s="4" t="s">
        <v>1</v>
      </c>
      <c r="C507" s="2"/>
      <c r="D507" s="3"/>
      <c r="E507" s="3"/>
      <c r="G507" s="1"/>
      <c r="H507" s="1"/>
      <c r="J507" s="1"/>
      <c r="K507" s="1"/>
      <c r="M507" s="1"/>
      <c r="N507" s="1"/>
      <c r="P507" s="1"/>
      <c r="Q507" s="1"/>
      <c r="S507" s="1"/>
      <c r="T507" s="1"/>
      <c r="V507" s="1"/>
      <c r="W507" s="1"/>
      <c r="Y507" s="1"/>
      <c r="Z507" s="1"/>
      <c r="AB507" s="1"/>
      <c r="AC507" s="1"/>
      <c r="AE507" s="1"/>
      <c r="AF507" s="1"/>
      <c r="AH507" s="1"/>
      <c r="AI507" s="1"/>
      <c r="AK507" s="1"/>
      <c r="AL507" s="1"/>
      <c r="AN507" s="1"/>
      <c r="AO507" s="1"/>
      <c r="AQ507" s="1"/>
      <c r="AR507" s="1"/>
      <c r="AT507" s="1"/>
      <c r="AU507" s="1"/>
      <c r="AW507" s="1"/>
      <c r="AX507" s="1"/>
      <c r="AY507" s="1"/>
      <c r="AZ507" s="1"/>
    </row>
    <row r="508" spans="1:53" x14ac:dyDescent="0.25">
      <c r="A508" s="1"/>
      <c r="B508" s="1"/>
      <c r="C508" s="2"/>
      <c r="D508" s="26" t="s">
        <v>38</v>
      </c>
      <c r="E508" s="15"/>
      <c r="G508" s="136" t="s">
        <v>39</v>
      </c>
      <c r="H508" s="136"/>
      <c r="J508" s="136" t="s">
        <v>41</v>
      </c>
      <c r="K508" s="136"/>
      <c r="M508" s="136" t="s">
        <v>40</v>
      </c>
      <c r="N508" s="136"/>
      <c r="P508" s="136" t="s">
        <v>42</v>
      </c>
      <c r="Q508" s="136"/>
      <c r="S508" s="136" t="s">
        <v>43</v>
      </c>
      <c r="T508" s="136"/>
      <c r="V508" s="136" t="s">
        <v>44</v>
      </c>
      <c r="W508" s="136"/>
      <c r="Y508" s="136" t="s">
        <v>45</v>
      </c>
      <c r="Z508" s="136"/>
      <c r="AB508" s="136" t="s">
        <v>46</v>
      </c>
      <c r="AC508" s="136"/>
      <c r="AE508" s="136" t="s">
        <v>47</v>
      </c>
      <c r="AF508" s="136"/>
      <c r="AH508" s="136" t="s">
        <v>48</v>
      </c>
      <c r="AI508" s="136"/>
      <c r="AK508" s="136" t="s">
        <v>46</v>
      </c>
      <c r="AL508" s="136"/>
      <c r="AN508" s="136" t="s">
        <v>47</v>
      </c>
      <c r="AO508" s="136"/>
      <c r="AQ508" s="136" t="s">
        <v>48</v>
      </c>
      <c r="AR508" s="136"/>
      <c r="AT508" s="26" t="s">
        <v>49</v>
      </c>
      <c r="AU508" s="26"/>
      <c r="AW508" s="26" t="s">
        <v>50</v>
      </c>
      <c r="AX508" s="26"/>
      <c r="AY508" s="1"/>
      <c r="AZ508" s="1"/>
    </row>
    <row r="509" spans="1:53" ht="18" thickBot="1" x14ac:dyDescent="0.35">
      <c r="A509" s="1"/>
      <c r="B509" s="5" t="s">
        <v>2</v>
      </c>
      <c r="C509" s="6" t="s">
        <v>3</v>
      </c>
      <c r="D509" s="7" t="s">
        <v>9</v>
      </c>
      <c r="E509" s="7" t="s">
        <v>4</v>
      </c>
      <c r="G509" s="7" t="s">
        <v>9</v>
      </c>
      <c r="H509" s="8" t="s">
        <v>4</v>
      </c>
      <c r="J509" s="7" t="s">
        <v>9</v>
      </c>
      <c r="K509" s="8" t="s">
        <v>4</v>
      </c>
      <c r="M509" s="7" t="s">
        <v>9</v>
      </c>
      <c r="N509" s="8" t="s">
        <v>4</v>
      </c>
      <c r="P509" s="7" t="s">
        <v>9</v>
      </c>
      <c r="Q509" s="8" t="s">
        <v>4</v>
      </c>
      <c r="S509" s="7" t="s">
        <v>9</v>
      </c>
      <c r="T509" s="8" t="s">
        <v>4</v>
      </c>
      <c r="V509" s="7" t="s">
        <v>9</v>
      </c>
      <c r="W509" s="8" t="s">
        <v>4</v>
      </c>
      <c r="Y509" s="7" t="s">
        <v>9</v>
      </c>
      <c r="Z509" s="8" t="s">
        <v>4</v>
      </c>
      <c r="AB509" s="7" t="s">
        <v>9</v>
      </c>
      <c r="AC509" s="8" t="s">
        <v>4</v>
      </c>
      <c r="AE509" s="7" t="s">
        <v>9</v>
      </c>
      <c r="AF509" s="8" t="s">
        <v>4</v>
      </c>
      <c r="AH509" s="7" t="s">
        <v>9</v>
      </c>
      <c r="AI509" s="8" t="s">
        <v>4</v>
      </c>
      <c r="AK509" s="7" t="s">
        <v>9</v>
      </c>
      <c r="AL509" s="8" t="s">
        <v>4</v>
      </c>
      <c r="AN509" s="7" t="s">
        <v>9</v>
      </c>
      <c r="AO509" s="8" t="s">
        <v>4</v>
      </c>
      <c r="AQ509" s="7" t="s">
        <v>9</v>
      </c>
      <c r="AR509" s="8" t="s">
        <v>4</v>
      </c>
      <c r="AT509" s="7" t="s">
        <v>9</v>
      </c>
      <c r="AU509" s="8" t="s">
        <v>4</v>
      </c>
      <c r="AW509" s="7" t="s">
        <v>9</v>
      </c>
      <c r="AX509" s="8" t="s">
        <v>4</v>
      </c>
      <c r="AZ509" s="8" t="s">
        <v>10</v>
      </c>
      <c r="BA509" s="5" t="s">
        <v>11</v>
      </c>
    </row>
    <row r="510" spans="1:53" ht="16.5" thickTop="1" thickBot="1" x14ac:dyDescent="0.3">
      <c r="A510" s="13" t="s">
        <v>73</v>
      </c>
      <c r="B510" s="1"/>
      <c r="C510" s="22"/>
      <c r="D510" s="3"/>
      <c r="E510" s="3"/>
      <c r="F510" s="20"/>
      <c r="G510" s="1"/>
      <c r="H510" s="1"/>
      <c r="I510" s="20"/>
      <c r="J510" s="1"/>
      <c r="K510" s="1"/>
      <c r="L510" s="20"/>
      <c r="M510" s="1"/>
      <c r="N510" s="1"/>
      <c r="O510" s="20"/>
      <c r="P510" s="1"/>
      <c r="Q510" s="1"/>
      <c r="R510" s="20"/>
      <c r="S510" s="1"/>
      <c r="T510" s="1"/>
      <c r="U510" s="20"/>
      <c r="V510" s="1"/>
      <c r="W510" s="1"/>
      <c r="X510" s="20"/>
      <c r="Y510" s="1"/>
      <c r="Z510" s="1"/>
      <c r="AA510" s="20"/>
      <c r="AB510" s="1"/>
      <c r="AC510" s="1"/>
      <c r="AD510" s="20"/>
      <c r="AE510" s="1"/>
      <c r="AF510" s="1"/>
      <c r="AG510" s="20"/>
      <c r="AH510" s="1"/>
      <c r="AI510" s="1"/>
      <c r="AJ510" s="20"/>
      <c r="AK510" s="1"/>
      <c r="AL510" s="1"/>
      <c r="AM510" s="20"/>
      <c r="AN510" s="1"/>
      <c r="AO510" s="1"/>
      <c r="AP510" s="20"/>
      <c r="AQ510" s="1"/>
      <c r="AR510" s="1"/>
      <c r="AT510" s="1"/>
      <c r="AU510" s="1"/>
      <c r="AV510" s="20"/>
      <c r="AW510" s="1"/>
      <c r="AX510" s="1"/>
      <c r="AY510" s="20"/>
      <c r="AZ510" s="1"/>
      <c r="BA510" s="1"/>
    </row>
    <row r="511" spans="1:53" x14ac:dyDescent="0.25">
      <c r="A511" s="1"/>
      <c r="B511" s="1" t="s">
        <v>26</v>
      </c>
      <c r="C511" s="23" t="s">
        <v>27</v>
      </c>
      <c r="D511" s="21"/>
      <c r="E511" s="1">
        <f t="shared" ref="E511:E527" si="398">COUNT(D511)</f>
        <v>0</v>
      </c>
      <c r="F511" s="20"/>
      <c r="G511" s="19"/>
      <c r="H511" s="1">
        <f t="shared" ref="H511:H527" si="399">COUNT(G511)</f>
        <v>0</v>
      </c>
      <c r="I511" s="20"/>
      <c r="J511" s="9"/>
      <c r="K511" s="1">
        <f t="shared" ref="K511:K527" si="400">COUNT(J511)</f>
        <v>0</v>
      </c>
      <c r="L511" s="20"/>
      <c r="M511" s="9"/>
      <c r="N511" s="1">
        <f t="shared" ref="N511:N527" si="401">COUNT(M511)</f>
        <v>0</v>
      </c>
      <c r="O511" s="20"/>
      <c r="P511" s="9"/>
      <c r="Q511" s="1">
        <f t="shared" ref="Q511:Q527" si="402">COUNT(P511)</f>
        <v>0</v>
      </c>
      <c r="R511" s="20"/>
      <c r="S511" s="9"/>
      <c r="T511" s="1">
        <f t="shared" ref="T511:T527" si="403">COUNT(S511)</f>
        <v>0</v>
      </c>
      <c r="U511" s="20"/>
      <c r="V511" s="9"/>
      <c r="W511" s="1">
        <f t="shared" ref="W511:W527" si="404">COUNT(V511)</f>
        <v>0</v>
      </c>
      <c r="X511" s="20"/>
      <c r="Y511" s="9"/>
      <c r="Z511" s="1">
        <f t="shared" ref="Z511:Z527" si="405">COUNT(Y511)</f>
        <v>0</v>
      </c>
      <c r="AA511" s="20"/>
      <c r="AB511" s="9">
        <v>100</v>
      </c>
      <c r="AC511" s="1">
        <f t="shared" ref="AC511:AC527" si="406">COUNT(AB511)</f>
        <v>1</v>
      </c>
      <c r="AD511" s="20"/>
      <c r="AE511" s="9"/>
      <c r="AF511" s="1">
        <f t="shared" ref="AF511:AF527" si="407">COUNT(AE511)</f>
        <v>0</v>
      </c>
      <c r="AG511" s="20"/>
      <c r="AH511" s="9"/>
      <c r="AI511" s="1">
        <f t="shared" ref="AI511:AI527" si="408">COUNT(AH511)</f>
        <v>0</v>
      </c>
      <c r="AJ511" s="20"/>
      <c r="AK511" s="9"/>
      <c r="AL511" s="1">
        <f t="shared" ref="AL511:AL527" si="409">COUNT(AK511)</f>
        <v>0</v>
      </c>
      <c r="AM511" s="20"/>
      <c r="AN511" s="9"/>
      <c r="AO511" s="1">
        <f t="shared" ref="AO511:AO527" si="410">COUNT(AN511)</f>
        <v>0</v>
      </c>
      <c r="AP511" s="20"/>
      <c r="AQ511" s="9"/>
      <c r="AR511" s="1">
        <f t="shared" ref="AR511:AR527" si="411">COUNT(AQ511)</f>
        <v>0</v>
      </c>
      <c r="AT511" s="9"/>
      <c r="AU511" s="1">
        <f t="shared" ref="AU511:AU527" si="412">COUNT(AT511)</f>
        <v>0</v>
      </c>
      <c r="AV511" s="20"/>
      <c r="AW511" s="9"/>
      <c r="AX511" s="1">
        <f t="shared" ref="AX511:AX527" si="413">COUNT(AW511)</f>
        <v>0</v>
      </c>
      <c r="AY511" s="20"/>
      <c r="AZ511" s="10">
        <f t="shared" ref="AZ511:AZ527" si="414">SUM(AW511,AT511,AH511,AE511,AB511,Y511,V511,S511,P511,M511,J511,G511,D511)</f>
        <v>100</v>
      </c>
      <c r="BA511" s="10">
        <f t="shared" ref="BA511:BA527" si="415">SUM(AX511,AU511,AI511,AF511,AC511,Z511,W511,T511,Q511,N511,K511,H511,E511)</f>
        <v>1</v>
      </c>
    </row>
    <row r="512" spans="1:53" x14ac:dyDescent="0.25">
      <c r="A512" s="1"/>
      <c r="B512" s="18" t="s">
        <v>15</v>
      </c>
      <c r="C512" s="24" t="s">
        <v>22</v>
      </c>
      <c r="D512" s="21"/>
      <c r="E512" s="1">
        <f t="shared" si="398"/>
        <v>0</v>
      </c>
      <c r="F512" s="20"/>
      <c r="G512" s="19"/>
      <c r="H512" s="1">
        <f t="shared" si="399"/>
        <v>0</v>
      </c>
      <c r="I512" s="20"/>
      <c r="J512" s="9"/>
      <c r="K512" s="1">
        <f t="shared" si="400"/>
        <v>0</v>
      </c>
      <c r="L512" s="20"/>
      <c r="M512" s="9"/>
      <c r="N512" s="1">
        <f t="shared" si="401"/>
        <v>0</v>
      </c>
      <c r="O512" s="20"/>
      <c r="P512" s="9"/>
      <c r="Q512" s="1">
        <f t="shared" si="402"/>
        <v>0</v>
      </c>
      <c r="R512" s="20"/>
      <c r="S512" s="9"/>
      <c r="T512" s="1">
        <f t="shared" si="403"/>
        <v>0</v>
      </c>
      <c r="U512" s="20"/>
      <c r="V512" s="9"/>
      <c r="W512" s="1">
        <f t="shared" si="404"/>
        <v>0</v>
      </c>
      <c r="X512" s="20"/>
      <c r="Y512" s="9"/>
      <c r="Z512" s="1">
        <f t="shared" si="405"/>
        <v>0</v>
      </c>
      <c r="AA512" s="20"/>
      <c r="AB512" s="9"/>
      <c r="AC512" s="1">
        <f t="shared" si="406"/>
        <v>0</v>
      </c>
      <c r="AD512" s="20"/>
      <c r="AE512" s="9"/>
      <c r="AF512" s="1">
        <f t="shared" si="407"/>
        <v>0</v>
      </c>
      <c r="AG512" s="20"/>
      <c r="AH512" s="9"/>
      <c r="AI512" s="1">
        <f t="shared" si="408"/>
        <v>0</v>
      </c>
      <c r="AJ512" s="20"/>
      <c r="AK512" s="9"/>
      <c r="AL512" s="1">
        <f t="shared" si="409"/>
        <v>0</v>
      </c>
      <c r="AM512" s="20"/>
      <c r="AN512" s="9"/>
      <c r="AO512" s="1">
        <f t="shared" si="410"/>
        <v>0</v>
      </c>
      <c r="AP512" s="20"/>
      <c r="AQ512" s="9"/>
      <c r="AR512" s="1">
        <f t="shared" si="411"/>
        <v>0</v>
      </c>
      <c r="AT512" s="9"/>
      <c r="AU512" s="1">
        <f t="shared" si="412"/>
        <v>0</v>
      </c>
      <c r="AV512" s="20"/>
      <c r="AW512" s="9"/>
      <c r="AX512" s="1">
        <f t="shared" si="413"/>
        <v>0</v>
      </c>
      <c r="AY512" s="20"/>
      <c r="AZ512" s="10">
        <f t="shared" si="414"/>
        <v>0</v>
      </c>
      <c r="BA512" s="10">
        <f t="shared" si="415"/>
        <v>0</v>
      </c>
    </row>
    <row r="513" spans="1:53" x14ac:dyDescent="0.25">
      <c r="A513" s="1"/>
      <c r="B513" s="3" t="s">
        <v>17</v>
      </c>
      <c r="C513" s="23" t="s">
        <v>18</v>
      </c>
      <c r="D513" s="21"/>
      <c r="E513" s="1">
        <f t="shared" si="398"/>
        <v>0</v>
      </c>
      <c r="F513" s="20"/>
      <c r="G513" s="19"/>
      <c r="H513" s="1">
        <f t="shared" si="399"/>
        <v>0</v>
      </c>
      <c r="I513" s="20"/>
      <c r="J513" s="9"/>
      <c r="K513" s="1">
        <f t="shared" si="400"/>
        <v>0</v>
      </c>
      <c r="L513" s="20"/>
      <c r="M513" s="9"/>
      <c r="N513" s="1">
        <f t="shared" si="401"/>
        <v>0</v>
      </c>
      <c r="O513" s="20"/>
      <c r="P513" s="9"/>
      <c r="Q513" s="1">
        <f t="shared" si="402"/>
        <v>0</v>
      </c>
      <c r="R513" s="20"/>
      <c r="S513" s="9"/>
      <c r="T513" s="1">
        <f t="shared" si="403"/>
        <v>0</v>
      </c>
      <c r="U513" s="20"/>
      <c r="V513" s="9"/>
      <c r="W513" s="1">
        <f t="shared" si="404"/>
        <v>0</v>
      </c>
      <c r="X513" s="20"/>
      <c r="Y513" s="9"/>
      <c r="Z513" s="1">
        <f t="shared" si="405"/>
        <v>0</v>
      </c>
      <c r="AA513" s="20"/>
      <c r="AB513" s="9"/>
      <c r="AC513" s="1">
        <f t="shared" si="406"/>
        <v>0</v>
      </c>
      <c r="AD513" s="20"/>
      <c r="AE513" s="9"/>
      <c r="AF513" s="1">
        <f t="shared" si="407"/>
        <v>0</v>
      </c>
      <c r="AG513" s="20"/>
      <c r="AH513" s="9"/>
      <c r="AI513" s="1">
        <f t="shared" si="408"/>
        <v>0</v>
      </c>
      <c r="AJ513" s="20"/>
      <c r="AK513" s="9"/>
      <c r="AL513" s="1">
        <f t="shared" si="409"/>
        <v>0</v>
      </c>
      <c r="AM513" s="20"/>
      <c r="AN513" s="9"/>
      <c r="AO513" s="1">
        <f t="shared" si="410"/>
        <v>0</v>
      </c>
      <c r="AP513" s="20"/>
      <c r="AQ513" s="9"/>
      <c r="AR513" s="1">
        <f t="shared" si="411"/>
        <v>0</v>
      </c>
      <c r="AT513" s="9"/>
      <c r="AU513" s="1">
        <f t="shared" si="412"/>
        <v>0</v>
      </c>
      <c r="AV513" s="20"/>
      <c r="AW513" s="9"/>
      <c r="AX513" s="1">
        <f t="shared" si="413"/>
        <v>0</v>
      </c>
      <c r="AY513" s="20"/>
      <c r="AZ513" s="10">
        <f t="shared" si="414"/>
        <v>0</v>
      </c>
      <c r="BA513" s="10">
        <f t="shared" si="415"/>
        <v>0</v>
      </c>
    </row>
    <row r="514" spans="1:53" x14ac:dyDescent="0.25">
      <c r="A514" s="1"/>
      <c r="B514" s="1" t="s">
        <v>17</v>
      </c>
      <c r="C514" s="24" t="s">
        <v>19</v>
      </c>
      <c r="D514" s="21"/>
      <c r="E514" s="1">
        <f t="shared" si="398"/>
        <v>0</v>
      </c>
      <c r="F514" s="20"/>
      <c r="G514" s="19"/>
      <c r="H514" s="1">
        <f t="shared" si="399"/>
        <v>0</v>
      </c>
      <c r="I514" s="20"/>
      <c r="J514" s="9"/>
      <c r="K514" s="1">
        <f t="shared" si="400"/>
        <v>0</v>
      </c>
      <c r="L514" s="20"/>
      <c r="M514" s="9"/>
      <c r="N514" s="1">
        <f t="shared" si="401"/>
        <v>0</v>
      </c>
      <c r="O514" s="20"/>
      <c r="P514" s="9"/>
      <c r="Q514" s="1">
        <f t="shared" si="402"/>
        <v>0</v>
      </c>
      <c r="R514" s="20"/>
      <c r="S514" s="9"/>
      <c r="T514" s="1">
        <f t="shared" si="403"/>
        <v>0</v>
      </c>
      <c r="U514" s="20"/>
      <c r="V514" s="9"/>
      <c r="W514" s="1">
        <f t="shared" si="404"/>
        <v>0</v>
      </c>
      <c r="X514" s="20"/>
      <c r="Y514" s="9"/>
      <c r="Z514" s="1">
        <f t="shared" si="405"/>
        <v>0</v>
      </c>
      <c r="AA514" s="20"/>
      <c r="AB514" s="9"/>
      <c r="AC514" s="1">
        <f t="shared" si="406"/>
        <v>0</v>
      </c>
      <c r="AD514" s="20"/>
      <c r="AE514" s="9"/>
      <c r="AF514" s="1">
        <f t="shared" si="407"/>
        <v>0</v>
      </c>
      <c r="AG514" s="20"/>
      <c r="AH514" s="9"/>
      <c r="AI514" s="1">
        <f t="shared" si="408"/>
        <v>0</v>
      </c>
      <c r="AJ514" s="20"/>
      <c r="AK514" s="9"/>
      <c r="AL514" s="1">
        <f t="shared" si="409"/>
        <v>0</v>
      </c>
      <c r="AM514" s="20"/>
      <c r="AN514" s="9"/>
      <c r="AO514" s="1">
        <f t="shared" si="410"/>
        <v>0</v>
      </c>
      <c r="AP514" s="20"/>
      <c r="AQ514" s="9"/>
      <c r="AR514" s="1">
        <f t="shared" si="411"/>
        <v>0</v>
      </c>
      <c r="AT514" s="9"/>
      <c r="AU514" s="1">
        <f t="shared" si="412"/>
        <v>0</v>
      </c>
      <c r="AV514" s="20"/>
      <c r="AW514" s="9"/>
      <c r="AX514" s="1">
        <f t="shared" si="413"/>
        <v>0</v>
      </c>
      <c r="AY514" s="20"/>
      <c r="AZ514" s="10">
        <f t="shared" si="414"/>
        <v>0</v>
      </c>
      <c r="BA514" s="10">
        <f t="shared" si="415"/>
        <v>0</v>
      </c>
    </row>
    <row r="515" spans="1:53" x14ac:dyDescent="0.25">
      <c r="A515" s="1"/>
      <c r="B515" s="3" t="s">
        <v>14</v>
      </c>
      <c r="C515" s="24" t="s">
        <v>21</v>
      </c>
      <c r="D515" s="21"/>
      <c r="E515" s="1">
        <f t="shared" si="398"/>
        <v>0</v>
      </c>
      <c r="F515" s="20"/>
      <c r="G515" s="19"/>
      <c r="H515" s="1">
        <f t="shared" si="399"/>
        <v>0</v>
      </c>
      <c r="I515" s="20"/>
      <c r="J515" s="9"/>
      <c r="K515" s="1">
        <f t="shared" si="400"/>
        <v>0</v>
      </c>
      <c r="L515" s="20"/>
      <c r="M515" s="9"/>
      <c r="N515" s="1">
        <f t="shared" si="401"/>
        <v>0</v>
      </c>
      <c r="O515" s="20"/>
      <c r="P515" s="9"/>
      <c r="Q515" s="1">
        <f t="shared" si="402"/>
        <v>0</v>
      </c>
      <c r="R515" s="20"/>
      <c r="S515" s="9"/>
      <c r="T515" s="1">
        <f t="shared" si="403"/>
        <v>0</v>
      </c>
      <c r="U515" s="20"/>
      <c r="V515" s="9"/>
      <c r="W515" s="1">
        <f t="shared" si="404"/>
        <v>0</v>
      </c>
      <c r="X515" s="20"/>
      <c r="Y515" s="9"/>
      <c r="Z515" s="1">
        <f t="shared" si="405"/>
        <v>0</v>
      </c>
      <c r="AA515" s="20"/>
      <c r="AB515" s="9"/>
      <c r="AC515" s="1">
        <f t="shared" si="406"/>
        <v>0</v>
      </c>
      <c r="AD515" s="20"/>
      <c r="AE515" s="9"/>
      <c r="AF515" s="1">
        <f t="shared" si="407"/>
        <v>0</v>
      </c>
      <c r="AG515" s="20"/>
      <c r="AH515" s="9"/>
      <c r="AI515" s="1">
        <f t="shared" si="408"/>
        <v>0</v>
      </c>
      <c r="AJ515" s="20"/>
      <c r="AK515" s="9"/>
      <c r="AL515" s="1">
        <f t="shared" si="409"/>
        <v>0</v>
      </c>
      <c r="AM515" s="20"/>
      <c r="AN515" s="9"/>
      <c r="AO515" s="1">
        <f t="shared" si="410"/>
        <v>0</v>
      </c>
      <c r="AP515" s="20"/>
      <c r="AQ515" s="9"/>
      <c r="AR515" s="1">
        <f t="shared" si="411"/>
        <v>0</v>
      </c>
      <c r="AT515" s="9"/>
      <c r="AU515" s="1">
        <f t="shared" si="412"/>
        <v>0</v>
      </c>
      <c r="AV515" s="20"/>
      <c r="AW515" s="9"/>
      <c r="AX515" s="1">
        <f t="shared" si="413"/>
        <v>0</v>
      </c>
      <c r="AY515" s="20"/>
      <c r="AZ515" s="10">
        <f t="shared" si="414"/>
        <v>0</v>
      </c>
      <c r="BA515" s="10">
        <f t="shared" si="415"/>
        <v>0</v>
      </c>
    </row>
    <row r="516" spans="1:53" x14ac:dyDescent="0.25">
      <c r="A516" s="1"/>
      <c r="B516" s="3" t="s">
        <v>6</v>
      </c>
      <c r="C516" s="23" t="s">
        <v>29</v>
      </c>
      <c r="D516" s="21">
        <v>0</v>
      </c>
      <c r="E516" s="1">
        <f t="shared" si="398"/>
        <v>1</v>
      </c>
      <c r="F516" s="20"/>
      <c r="G516" s="19">
        <v>0</v>
      </c>
      <c r="H516" s="1">
        <f t="shared" si="399"/>
        <v>1</v>
      </c>
      <c r="I516" s="20"/>
      <c r="J516" s="9">
        <v>0</v>
      </c>
      <c r="K516" s="1">
        <f t="shared" si="400"/>
        <v>1</v>
      </c>
      <c r="L516" s="20"/>
      <c r="M516" s="9"/>
      <c r="N516" s="1">
        <f t="shared" si="401"/>
        <v>0</v>
      </c>
      <c r="O516" s="20"/>
      <c r="P516" s="9">
        <v>60</v>
      </c>
      <c r="Q516" s="1">
        <f t="shared" si="402"/>
        <v>1</v>
      </c>
      <c r="R516" s="20"/>
      <c r="S516" s="9">
        <v>30</v>
      </c>
      <c r="T516" s="1">
        <f t="shared" si="403"/>
        <v>1</v>
      </c>
      <c r="U516" s="20"/>
      <c r="V516" s="9">
        <v>320</v>
      </c>
      <c r="W516" s="1">
        <f t="shared" si="404"/>
        <v>1</v>
      </c>
      <c r="X516" s="20"/>
      <c r="Y516" s="9"/>
      <c r="Z516" s="1">
        <f t="shared" si="405"/>
        <v>0</v>
      </c>
      <c r="AA516" s="20"/>
      <c r="AB516" s="9">
        <v>705</v>
      </c>
      <c r="AC516" s="1">
        <f t="shared" si="406"/>
        <v>1</v>
      </c>
      <c r="AD516" s="20"/>
      <c r="AE516" s="9"/>
      <c r="AF516" s="1">
        <f t="shared" si="407"/>
        <v>0</v>
      </c>
      <c r="AG516" s="20"/>
      <c r="AH516" s="9"/>
      <c r="AI516" s="1">
        <f t="shared" si="408"/>
        <v>0</v>
      </c>
      <c r="AJ516" s="20"/>
      <c r="AK516" s="9"/>
      <c r="AL516" s="1">
        <f t="shared" si="409"/>
        <v>0</v>
      </c>
      <c r="AM516" s="20"/>
      <c r="AN516" s="9"/>
      <c r="AO516" s="1">
        <f t="shared" si="410"/>
        <v>0</v>
      </c>
      <c r="AP516" s="20"/>
      <c r="AQ516" s="9"/>
      <c r="AR516" s="1">
        <f t="shared" si="411"/>
        <v>0</v>
      </c>
      <c r="AT516" s="9"/>
      <c r="AU516" s="1">
        <f t="shared" si="412"/>
        <v>0</v>
      </c>
      <c r="AV516" s="20"/>
      <c r="AW516" s="9"/>
      <c r="AX516" s="1">
        <f t="shared" si="413"/>
        <v>0</v>
      </c>
      <c r="AY516" s="20"/>
      <c r="AZ516" s="10">
        <f t="shared" si="414"/>
        <v>1115</v>
      </c>
      <c r="BA516" s="10">
        <f t="shared" si="415"/>
        <v>7</v>
      </c>
    </row>
    <row r="517" spans="1:53" x14ac:dyDescent="0.25">
      <c r="A517" s="1"/>
      <c r="B517" s="18" t="s">
        <v>16</v>
      </c>
      <c r="C517" s="24" t="s">
        <v>20</v>
      </c>
      <c r="D517" s="21"/>
      <c r="E517" s="1">
        <f t="shared" si="398"/>
        <v>0</v>
      </c>
      <c r="F517" s="20"/>
      <c r="G517" s="19"/>
      <c r="H517" s="1">
        <f t="shared" si="399"/>
        <v>0</v>
      </c>
      <c r="I517" s="20"/>
      <c r="J517" s="9"/>
      <c r="K517" s="1">
        <f t="shared" si="400"/>
        <v>0</v>
      </c>
      <c r="L517" s="20"/>
      <c r="M517" s="9"/>
      <c r="N517" s="1">
        <f t="shared" si="401"/>
        <v>0</v>
      </c>
      <c r="O517" s="20"/>
      <c r="P517" s="9"/>
      <c r="Q517" s="1">
        <f t="shared" si="402"/>
        <v>0</v>
      </c>
      <c r="R517" s="20"/>
      <c r="S517" s="9"/>
      <c r="T517" s="1">
        <f t="shared" si="403"/>
        <v>0</v>
      </c>
      <c r="U517" s="20"/>
      <c r="V517" s="9"/>
      <c r="W517" s="1">
        <f t="shared" si="404"/>
        <v>0</v>
      </c>
      <c r="X517" s="20"/>
      <c r="Y517" s="9"/>
      <c r="Z517" s="1">
        <f t="shared" si="405"/>
        <v>0</v>
      </c>
      <c r="AA517" s="20"/>
      <c r="AB517" s="9"/>
      <c r="AC517" s="1">
        <f t="shared" si="406"/>
        <v>0</v>
      </c>
      <c r="AD517" s="20"/>
      <c r="AE517" s="9"/>
      <c r="AF517" s="1">
        <f t="shared" si="407"/>
        <v>0</v>
      </c>
      <c r="AG517" s="20"/>
      <c r="AH517" s="9"/>
      <c r="AI517" s="1">
        <f t="shared" si="408"/>
        <v>0</v>
      </c>
      <c r="AJ517" s="20"/>
      <c r="AK517" s="9"/>
      <c r="AL517" s="1">
        <f t="shared" si="409"/>
        <v>0</v>
      </c>
      <c r="AM517" s="20"/>
      <c r="AN517" s="9"/>
      <c r="AO517" s="1">
        <f t="shared" si="410"/>
        <v>0</v>
      </c>
      <c r="AP517" s="20"/>
      <c r="AQ517" s="9"/>
      <c r="AR517" s="1">
        <f t="shared" si="411"/>
        <v>0</v>
      </c>
      <c r="AT517" s="9"/>
      <c r="AU517" s="1">
        <f t="shared" si="412"/>
        <v>0</v>
      </c>
      <c r="AV517" s="20"/>
      <c r="AW517" s="9"/>
      <c r="AX517" s="1">
        <f t="shared" si="413"/>
        <v>0</v>
      </c>
      <c r="AY517" s="20"/>
      <c r="AZ517" s="10">
        <f t="shared" si="414"/>
        <v>0</v>
      </c>
      <c r="BA517" s="10">
        <f t="shared" si="415"/>
        <v>0</v>
      </c>
    </row>
    <row r="518" spans="1:53" x14ac:dyDescent="0.25">
      <c r="A518" s="16"/>
      <c r="B518" s="3" t="s">
        <v>33</v>
      </c>
      <c r="C518" s="25" t="s">
        <v>34</v>
      </c>
      <c r="D518" s="21"/>
      <c r="E518" s="1">
        <f t="shared" si="398"/>
        <v>0</v>
      </c>
      <c r="F518" s="20"/>
      <c r="G518" s="19"/>
      <c r="H518" s="1">
        <f t="shared" si="399"/>
        <v>0</v>
      </c>
      <c r="I518" s="20"/>
      <c r="J518" s="9">
        <v>1</v>
      </c>
      <c r="K518" s="1">
        <f t="shared" si="400"/>
        <v>1</v>
      </c>
      <c r="L518" s="20"/>
      <c r="M518" s="9"/>
      <c r="N518" s="1">
        <f t="shared" si="401"/>
        <v>0</v>
      </c>
      <c r="O518" s="20"/>
      <c r="P518" s="9"/>
      <c r="Q518" s="1">
        <f t="shared" si="402"/>
        <v>0</v>
      </c>
      <c r="R518" s="20"/>
      <c r="S518" s="9"/>
      <c r="T518" s="1">
        <f t="shared" si="403"/>
        <v>0</v>
      </c>
      <c r="U518" s="20"/>
      <c r="V518" s="9"/>
      <c r="W518" s="1">
        <f t="shared" si="404"/>
        <v>0</v>
      </c>
      <c r="X518" s="20"/>
      <c r="Y518" s="9"/>
      <c r="Z518" s="1">
        <f t="shared" si="405"/>
        <v>0</v>
      </c>
      <c r="AA518" s="20"/>
      <c r="AB518" s="9"/>
      <c r="AC518" s="1">
        <f t="shared" si="406"/>
        <v>0</v>
      </c>
      <c r="AD518" s="20"/>
      <c r="AE518" s="9"/>
      <c r="AF518" s="1">
        <f t="shared" si="407"/>
        <v>0</v>
      </c>
      <c r="AG518" s="20"/>
      <c r="AH518" s="9"/>
      <c r="AI518" s="1">
        <f t="shared" si="408"/>
        <v>0</v>
      </c>
      <c r="AJ518" s="20"/>
      <c r="AK518" s="9"/>
      <c r="AL518" s="1">
        <f t="shared" si="409"/>
        <v>0</v>
      </c>
      <c r="AM518" s="20"/>
      <c r="AN518" s="9"/>
      <c r="AO518" s="1">
        <f t="shared" si="410"/>
        <v>0</v>
      </c>
      <c r="AP518" s="20"/>
      <c r="AQ518" s="9"/>
      <c r="AR518" s="1">
        <f t="shared" si="411"/>
        <v>0</v>
      </c>
      <c r="AT518" s="9"/>
      <c r="AU518" s="1">
        <f t="shared" si="412"/>
        <v>0</v>
      </c>
      <c r="AV518" s="20"/>
      <c r="AW518" s="9"/>
      <c r="AX518" s="1">
        <f t="shared" si="413"/>
        <v>0</v>
      </c>
      <c r="AY518" s="20"/>
      <c r="AZ518" s="10">
        <f t="shared" si="414"/>
        <v>1</v>
      </c>
      <c r="BA518" s="10">
        <f t="shared" si="415"/>
        <v>1</v>
      </c>
    </row>
    <row r="519" spans="1:53" x14ac:dyDescent="0.25">
      <c r="A519" s="1"/>
      <c r="B519" s="3" t="s">
        <v>31</v>
      </c>
      <c r="C519" s="25" t="s">
        <v>32</v>
      </c>
      <c r="D519" s="21"/>
      <c r="E519" s="1">
        <f t="shared" si="398"/>
        <v>0</v>
      </c>
      <c r="F519" s="20"/>
      <c r="G519" s="19"/>
      <c r="H519" s="1">
        <f t="shared" si="399"/>
        <v>0</v>
      </c>
      <c r="I519" s="20"/>
      <c r="J519" s="9"/>
      <c r="K519" s="1">
        <f t="shared" si="400"/>
        <v>0</v>
      </c>
      <c r="L519" s="20"/>
      <c r="M519" s="9"/>
      <c r="N519" s="1">
        <f t="shared" si="401"/>
        <v>0</v>
      </c>
      <c r="O519" s="20"/>
      <c r="P519" s="9"/>
      <c r="Q519" s="1">
        <f t="shared" si="402"/>
        <v>0</v>
      </c>
      <c r="R519" s="20"/>
      <c r="S519" s="9"/>
      <c r="T519" s="1">
        <f t="shared" si="403"/>
        <v>0</v>
      </c>
      <c r="U519" s="20"/>
      <c r="V519" s="9"/>
      <c r="W519" s="1">
        <f t="shared" si="404"/>
        <v>0</v>
      </c>
      <c r="X519" s="20"/>
      <c r="Y519" s="9"/>
      <c r="Z519" s="1">
        <f t="shared" si="405"/>
        <v>0</v>
      </c>
      <c r="AA519" s="20"/>
      <c r="AB519" s="9"/>
      <c r="AC519" s="1">
        <f t="shared" si="406"/>
        <v>0</v>
      </c>
      <c r="AD519" s="20"/>
      <c r="AE519" s="9"/>
      <c r="AF519" s="1">
        <f t="shared" si="407"/>
        <v>0</v>
      </c>
      <c r="AG519" s="20"/>
      <c r="AH519" s="9"/>
      <c r="AI519" s="1">
        <f t="shared" si="408"/>
        <v>0</v>
      </c>
      <c r="AJ519" s="20"/>
      <c r="AK519" s="9"/>
      <c r="AL519" s="1">
        <f t="shared" si="409"/>
        <v>0</v>
      </c>
      <c r="AM519" s="20"/>
      <c r="AN519" s="9"/>
      <c r="AO519" s="1">
        <f t="shared" si="410"/>
        <v>0</v>
      </c>
      <c r="AP519" s="20"/>
      <c r="AQ519" s="9"/>
      <c r="AR519" s="1">
        <f t="shared" si="411"/>
        <v>0</v>
      </c>
      <c r="AT519" s="9"/>
      <c r="AU519" s="1">
        <f t="shared" si="412"/>
        <v>0</v>
      </c>
      <c r="AV519" s="20"/>
      <c r="AW519" s="9"/>
      <c r="AX519" s="1">
        <f t="shared" si="413"/>
        <v>0</v>
      </c>
      <c r="AY519" s="20"/>
      <c r="AZ519" s="10">
        <f t="shared" si="414"/>
        <v>0</v>
      </c>
      <c r="BA519" s="10">
        <f t="shared" si="415"/>
        <v>0</v>
      </c>
    </row>
    <row r="520" spans="1:53" x14ac:dyDescent="0.25">
      <c r="A520" s="1"/>
      <c r="B520" s="3" t="s">
        <v>7</v>
      </c>
      <c r="C520" s="23" t="s">
        <v>28</v>
      </c>
      <c r="D520" s="21"/>
      <c r="E520" s="1">
        <f t="shared" si="398"/>
        <v>0</v>
      </c>
      <c r="F520" s="20"/>
      <c r="G520" s="19"/>
      <c r="H520" s="1">
        <f t="shared" si="399"/>
        <v>0</v>
      </c>
      <c r="I520" s="20"/>
      <c r="J520" s="9">
        <v>1</v>
      </c>
      <c r="K520" s="1">
        <f t="shared" si="400"/>
        <v>1</v>
      </c>
      <c r="L520" s="20"/>
      <c r="M520" s="9"/>
      <c r="N520" s="1">
        <f t="shared" si="401"/>
        <v>0</v>
      </c>
      <c r="O520" s="20"/>
      <c r="P520" s="9"/>
      <c r="Q520" s="1">
        <f t="shared" si="402"/>
        <v>0</v>
      </c>
      <c r="R520" s="20"/>
      <c r="S520" s="9"/>
      <c r="T520" s="1">
        <f t="shared" si="403"/>
        <v>0</v>
      </c>
      <c r="U520" s="20"/>
      <c r="V520" s="9"/>
      <c r="W520" s="1">
        <f t="shared" si="404"/>
        <v>0</v>
      </c>
      <c r="X520" s="20"/>
      <c r="Y520" s="9"/>
      <c r="Z520" s="1">
        <f t="shared" si="405"/>
        <v>0</v>
      </c>
      <c r="AA520" s="20"/>
      <c r="AB520" s="9"/>
      <c r="AC520" s="1">
        <f t="shared" si="406"/>
        <v>0</v>
      </c>
      <c r="AD520" s="20"/>
      <c r="AE520" s="9"/>
      <c r="AF520" s="1">
        <f t="shared" si="407"/>
        <v>0</v>
      </c>
      <c r="AG520" s="20"/>
      <c r="AH520" s="9"/>
      <c r="AI520" s="1">
        <f t="shared" si="408"/>
        <v>0</v>
      </c>
      <c r="AJ520" s="20"/>
      <c r="AK520" s="9"/>
      <c r="AL520" s="1">
        <f t="shared" si="409"/>
        <v>0</v>
      </c>
      <c r="AM520" s="20"/>
      <c r="AN520" s="9"/>
      <c r="AO520" s="1">
        <f t="shared" si="410"/>
        <v>0</v>
      </c>
      <c r="AP520" s="20"/>
      <c r="AQ520" s="9"/>
      <c r="AR520" s="1">
        <f t="shared" si="411"/>
        <v>0</v>
      </c>
      <c r="AT520" s="9"/>
      <c r="AU520" s="1">
        <f t="shared" si="412"/>
        <v>0</v>
      </c>
      <c r="AV520" s="20"/>
      <c r="AW520" s="9"/>
      <c r="AX520" s="1">
        <f t="shared" si="413"/>
        <v>0</v>
      </c>
      <c r="AY520" s="20"/>
      <c r="AZ520" s="10">
        <f t="shared" si="414"/>
        <v>1</v>
      </c>
      <c r="BA520" s="10">
        <f t="shared" si="415"/>
        <v>1</v>
      </c>
    </row>
    <row r="521" spans="1:53" x14ac:dyDescent="0.25">
      <c r="A521" s="1"/>
      <c r="B521" s="3" t="s">
        <v>8</v>
      </c>
      <c r="C521" s="24" t="s">
        <v>12</v>
      </c>
      <c r="D521" s="21"/>
      <c r="E521" s="1">
        <f t="shared" si="398"/>
        <v>0</v>
      </c>
      <c r="F521" s="20"/>
      <c r="G521" s="19"/>
      <c r="H521" s="1">
        <f t="shared" si="399"/>
        <v>0</v>
      </c>
      <c r="I521" s="20"/>
      <c r="J521" s="9">
        <v>0</v>
      </c>
      <c r="K521" s="1">
        <f t="shared" si="400"/>
        <v>1</v>
      </c>
      <c r="L521" s="20"/>
      <c r="M521" s="9"/>
      <c r="N521" s="1">
        <f t="shared" si="401"/>
        <v>0</v>
      </c>
      <c r="O521" s="20"/>
      <c r="P521" s="9">
        <v>7</v>
      </c>
      <c r="Q521" s="1">
        <f t="shared" si="402"/>
        <v>1</v>
      </c>
      <c r="R521" s="20"/>
      <c r="S521" s="9"/>
      <c r="T521" s="1">
        <f t="shared" si="403"/>
        <v>0</v>
      </c>
      <c r="U521" s="20"/>
      <c r="V521" s="9">
        <v>50</v>
      </c>
      <c r="W521" s="1">
        <f t="shared" si="404"/>
        <v>1</v>
      </c>
      <c r="X521" s="20"/>
      <c r="Y521" s="9"/>
      <c r="Z521" s="1">
        <f t="shared" si="405"/>
        <v>0</v>
      </c>
      <c r="AA521" s="20"/>
      <c r="AB521" s="9">
        <v>112</v>
      </c>
      <c r="AC521" s="1">
        <f t="shared" si="406"/>
        <v>1</v>
      </c>
      <c r="AD521" s="20"/>
      <c r="AE521" s="9"/>
      <c r="AF521" s="1">
        <f t="shared" si="407"/>
        <v>0</v>
      </c>
      <c r="AG521" s="20"/>
      <c r="AH521" s="9"/>
      <c r="AI521" s="1">
        <f t="shared" si="408"/>
        <v>0</v>
      </c>
      <c r="AJ521" s="20"/>
      <c r="AK521" s="9"/>
      <c r="AL521" s="1">
        <f t="shared" si="409"/>
        <v>0</v>
      </c>
      <c r="AM521" s="20"/>
      <c r="AN521" s="9"/>
      <c r="AO521" s="1">
        <f t="shared" si="410"/>
        <v>0</v>
      </c>
      <c r="AP521" s="20"/>
      <c r="AQ521" s="9"/>
      <c r="AR521" s="1">
        <f t="shared" si="411"/>
        <v>0</v>
      </c>
      <c r="AT521" s="9"/>
      <c r="AU521" s="1">
        <f t="shared" si="412"/>
        <v>0</v>
      </c>
      <c r="AV521" s="20"/>
      <c r="AW521" s="9"/>
      <c r="AX521" s="1">
        <f t="shared" si="413"/>
        <v>0</v>
      </c>
      <c r="AY521" s="20"/>
      <c r="AZ521" s="10">
        <f t="shared" si="414"/>
        <v>169</v>
      </c>
      <c r="BA521" s="10">
        <f t="shared" si="415"/>
        <v>4</v>
      </c>
    </row>
    <row r="522" spans="1:53" x14ac:dyDescent="0.25">
      <c r="A522" s="16"/>
      <c r="B522" s="1" t="s">
        <v>5</v>
      </c>
      <c r="C522" s="24" t="s">
        <v>13</v>
      </c>
      <c r="D522" s="21"/>
      <c r="E522" s="1">
        <f t="shared" si="398"/>
        <v>0</v>
      </c>
      <c r="F522" s="20"/>
      <c r="G522" s="19"/>
      <c r="H522" s="1">
        <f t="shared" si="399"/>
        <v>0</v>
      </c>
      <c r="I522" s="20"/>
      <c r="J522" s="9"/>
      <c r="K522" s="1">
        <f t="shared" si="400"/>
        <v>0</v>
      </c>
      <c r="L522" s="20"/>
      <c r="M522" s="9"/>
      <c r="N522" s="1">
        <f t="shared" si="401"/>
        <v>0</v>
      </c>
      <c r="O522" s="20"/>
      <c r="P522" s="9"/>
      <c r="Q522" s="1">
        <f t="shared" si="402"/>
        <v>0</v>
      </c>
      <c r="R522" s="20"/>
      <c r="S522" s="9"/>
      <c r="T522" s="1">
        <f t="shared" si="403"/>
        <v>0</v>
      </c>
      <c r="U522" s="20"/>
      <c r="V522" s="9">
        <v>5</v>
      </c>
      <c r="W522" s="1">
        <f t="shared" si="404"/>
        <v>1</v>
      </c>
      <c r="X522" s="20"/>
      <c r="Y522" s="9"/>
      <c r="Z522" s="1">
        <f t="shared" si="405"/>
        <v>0</v>
      </c>
      <c r="AA522" s="20"/>
      <c r="AB522" s="9">
        <v>25</v>
      </c>
      <c r="AC522" s="1">
        <f t="shared" si="406"/>
        <v>1</v>
      </c>
      <c r="AD522" s="20"/>
      <c r="AE522" s="9"/>
      <c r="AF522" s="1">
        <f t="shared" si="407"/>
        <v>0</v>
      </c>
      <c r="AG522" s="20"/>
      <c r="AH522" s="9"/>
      <c r="AI522" s="1">
        <f t="shared" si="408"/>
        <v>0</v>
      </c>
      <c r="AJ522" s="20"/>
      <c r="AK522" s="9"/>
      <c r="AL522" s="1">
        <f t="shared" si="409"/>
        <v>0</v>
      </c>
      <c r="AM522" s="20"/>
      <c r="AN522" s="9"/>
      <c r="AO522" s="1">
        <f t="shared" si="410"/>
        <v>0</v>
      </c>
      <c r="AP522" s="20"/>
      <c r="AQ522" s="9"/>
      <c r="AR522" s="1">
        <f t="shared" si="411"/>
        <v>0</v>
      </c>
      <c r="AT522" s="9"/>
      <c r="AU522" s="1">
        <f t="shared" si="412"/>
        <v>0</v>
      </c>
      <c r="AV522" s="20"/>
      <c r="AW522" s="9"/>
      <c r="AX522" s="1">
        <f t="shared" si="413"/>
        <v>0</v>
      </c>
      <c r="AY522" s="20"/>
      <c r="AZ522" s="10">
        <f t="shared" si="414"/>
        <v>30</v>
      </c>
      <c r="BA522" s="10">
        <f t="shared" si="415"/>
        <v>2</v>
      </c>
    </row>
    <row r="523" spans="1:53" x14ac:dyDescent="0.25">
      <c r="A523" s="17"/>
      <c r="B523" s="1" t="s">
        <v>25</v>
      </c>
      <c r="C523" s="23" t="s">
        <v>24</v>
      </c>
      <c r="D523" s="21"/>
      <c r="E523" s="1">
        <f t="shared" si="398"/>
        <v>0</v>
      </c>
      <c r="F523" s="20"/>
      <c r="G523" s="19"/>
      <c r="H523" s="1">
        <f t="shared" si="399"/>
        <v>0</v>
      </c>
      <c r="I523" s="20"/>
      <c r="J523" s="9"/>
      <c r="K523" s="1">
        <f t="shared" si="400"/>
        <v>0</v>
      </c>
      <c r="L523" s="20"/>
      <c r="M523" s="9"/>
      <c r="N523" s="1">
        <f t="shared" si="401"/>
        <v>0</v>
      </c>
      <c r="O523" s="20"/>
      <c r="P523" s="9"/>
      <c r="Q523" s="1">
        <f t="shared" si="402"/>
        <v>0</v>
      </c>
      <c r="R523" s="20"/>
      <c r="S523" s="9"/>
      <c r="T523" s="1">
        <f t="shared" si="403"/>
        <v>0</v>
      </c>
      <c r="U523" s="20"/>
      <c r="V523" s="9"/>
      <c r="W523" s="1">
        <f t="shared" si="404"/>
        <v>0</v>
      </c>
      <c r="X523" s="20"/>
      <c r="Y523" s="9"/>
      <c r="Z523" s="1">
        <f t="shared" si="405"/>
        <v>0</v>
      </c>
      <c r="AA523" s="20"/>
      <c r="AB523" s="9"/>
      <c r="AC523" s="1">
        <f t="shared" si="406"/>
        <v>0</v>
      </c>
      <c r="AD523" s="20"/>
      <c r="AE523" s="9"/>
      <c r="AF523" s="1">
        <f t="shared" si="407"/>
        <v>0</v>
      </c>
      <c r="AG523" s="20"/>
      <c r="AH523" s="9"/>
      <c r="AI523" s="1">
        <f t="shared" si="408"/>
        <v>0</v>
      </c>
      <c r="AJ523" s="20"/>
      <c r="AK523" s="9"/>
      <c r="AL523" s="1">
        <f t="shared" si="409"/>
        <v>0</v>
      </c>
      <c r="AM523" s="20"/>
      <c r="AN523" s="9"/>
      <c r="AO523" s="1">
        <f t="shared" si="410"/>
        <v>0</v>
      </c>
      <c r="AP523" s="20"/>
      <c r="AQ523" s="9"/>
      <c r="AR523" s="1">
        <f t="shared" si="411"/>
        <v>0</v>
      </c>
      <c r="AT523" s="9"/>
      <c r="AU523" s="1">
        <f t="shared" si="412"/>
        <v>0</v>
      </c>
      <c r="AV523" s="20"/>
      <c r="AW523" s="9"/>
      <c r="AX523" s="1">
        <f t="shared" si="413"/>
        <v>0</v>
      </c>
      <c r="AY523" s="20"/>
      <c r="AZ523" s="10">
        <f t="shared" si="414"/>
        <v>0</v>
      </c>
      <c r="BA523" s="10">
        <f t="shared" si="415"/>
        <v>0</v>
      </c>
    </row>
    <row r="524" spans="1:53" x14ac:dyDescent="0.25">
      <c r="A524" s="1"/>
      <c r="B524" s="1" t="s">
        <v>30</v>
      </c>
      <c r="C524" s="24" t="s">
        <v>23</v>
      </c>
      <c r="D524" s="21"/>
      <c r="E524" s="1">
        <f t="shared" si="398"/>
        <v>0</v>
      </c>
      <c r="F524" s="20"/>
      <c r="G524" s="19"/>
      <c r="H524" s="1">
        <f t="shared" si="399"/>
        <v>0</v>
      </c>
      <c r="I524" s="20"/>
      <c r="J524" s="9"/>
      <c r="K524" s="1">
        <f t="shared" si="400"/>
        <v>0</v>
      </c>
      <c r="L524" s="20"/>
      <c r="M524" s="9"/>
      <c r="N524" s="1">
        <f t="shared" si="401"/>
        <v>0</v>
      </c>
      <c r="O524" s="20"/>
      <c r="P524" s="9"/>
      <c r="Q524" s="1">
        <f t="shared" si="402"/>
        <v>0</v>
      </c>
      <c r="R524" s="20"/>
      <c r="S524" s="9"/>
      <c r="T524" s="1">
        <f t="shared" si="403"/>
        <v>0</v>
      </c>
      <c r="U524" s="20"/>
      <c r="V524" s="9"/>
      <c r="W524" s="1">
        <f t="shared" si="404"/>
        <v>0</v>
      </c>
      <c r="X524" s="20"/>
      <c r="Y524" s="9"/>
      <c r="Z524" s="1">
        <f t="shared" si="405"/>
        <v>0</v>
      </c>
      <c r="AA524" s="20"/>
      <c r="AB524" s="9"/>
      <c r="AC524" s="1">
        <f t="shared" si="406"/>
        <v>0</v>
      </c>
      <c r="AD524" s="20"/>
      <c r="AE524" s="9"/>
      <c r="AF524" s="1">
        <f t="shared" si="407"/>
        <v>0</v>
      </c>
      <c r="AG524" s="20"/>
      <c r="AH524" s="9"/>
      <c r="AI524" s="1">
        <f t="shared" si="408"/>
        <v>0</v>
      </c>
      <c r="AJ524" s="20"/>
      <c r="AK524" s="9"/>
      <c r="AL524" s="1">
        <f t="shared" si="409"/>
        <v>0</v>
      </c>
      <c r="AM524" s="20"/>
      <c r="AN524" s="9"/>
      <c r="AO524" s="1">
        <f t="shared" si="410"/>
        <v>0</v>
      </c>
      <c r="AP524" s="20"/>
      <c r="AQ524" s="9"/>
      <c r="AR524" s="1">
        <f t="shared" si="411"/>
        <v>0</v>
      </c>
      <c r="AT524" s="9"/>
      <c r="AU524" s="1">
        <f t="shared" si="412"/>
        <v>0</v>
      </c>
      <c r="AV524" s="20"/>
      <c r="AW524" s="9"/>
      <c r="AX524" s="1">
        <f t="shared" si="413"/>
        <v>0</v>
      </c>
      <c r="AY524" s="20"/>
      <c r="AZ524" s="10">
        <f t="shared" si="414"/>
        <v>0</v>
      </c>
      <c r="BA524" s="10">
        <f t="shared" si="415"/>
        <v>0</v>
      </c>
    </row>
    <row r="525" spans="1:53" x14ac:dyDescent="0.25">
      <c r="A525" s="1"/>
      <c r="B525" s="1" t="s">
        <v>35</v>
      </c>
      <c r="C525" s="27" t="s">
        <v>37</v>
      </c>
      <c r="D525" s="28"/>
      <c r="E525" s="1">
        <f t="shared" si="398"/>
        <v>0</v>
      </c>
      <c r="F525" s="20"/>
      <c r="G525" s="19"/>
      <c r="H525" s="1">
        <f t="shared" si="399"/>
        <v>0</v>
      </c>
      <c r="I525" s="20"/>
      <c r="J525" s="9"/>
      <c r="K525" s="1">
        <f t="shared" si="400"/>
        <v>0</v>
      </c>
      <c r="L525" s="20"/>
      <c r="M525" s="9"/>
      <c r="N525" s="1">
        <f t="shared" si="401"/>
        <v>0</v>
      </c>
      <c r="O525" s="20"/>
      <c r="P525" s="9"/>
      <c r="Q525" s="1">
        <f t="shared" si="402"/>
        <v>0</v>
      </c>
      <c r="R525" s="20"/>
      <c r="S525" s="9"/>
      <c r="T525" s="1">
        <f t="shared" si="403"/>
        <v>0</v>
      </c>
      <c r="U525" s="20"/>
      <c r="V525" s="9"/>
      <c r="W525" s="1">
        <f t="shared" si="404"/>
        <v>0</v>
      </c>
      <c r="X525" s="20"/>
      <c r="Y525" s="9"/>
      <c r="Z525" s="1">
        <f t="shared" si="405"/>
        <v>0</v>
      </c>
      <c r="AA525" s="20"/>
      <c r="AB525" s="9"/>
      <c r="AC525" s="1">
        <f t="shared" si="406"/>
        <v>0</v>
      </c>
      <c r="AD525" s="20"/>
      <c r="AE525" s="9"/>
      <c r="AF525" s="1">
        <f t="shared" si="407"/>
        <v>0</v>
      </c>
      <c r="AG525" s="20"/>
      <c r="AH525" s="9"/>
      <c r="AI525" s="1">
        <f t="shared" si="408"/>
        <v>0</v>
      </c>
      <c r="AJ525" s="20"/>
      <c r="AK525" s="9"/>
      <c r="AL525" s="1">
        <f t="shared" si="409"/>
        <v>0</v>
      </c>
      <c r="AM525" s="20"/>
      <c r="AN525" s="9"/>
      <c r="AO525" s="1">
        <f t="shared" si="410"/>
        <v>0</v>
      </c>
      <c r="AP525" s="20"/>
      <c r="AQ525" s="9"/>
      <c r="AR525" s="1">
        <f t="shared" si="411"/>
        <v>0</v>
      </c>
      <c r="AT525" s="9"/>
      <c r="AU525" s="1">
        <f t="shared" si="412"/>
        <v>0</v>
      </c>
      <c r="AV525" s="20"/>
      <c r="AW525" s="9"/>
      <c r="AX525" s="1">
        <f t="shared" si="413"/>
        <v>0</v>
      </c>
      <c r="AY525" s="20"/>
      <c r="AZ525" s="10">
        <f t="shared" si="414"/>
        <v>0</v>
      </c>
      <c r="BA525" s="10">
        <f t="shared" si="415"/>
        <v>0</v>
      </c>
    </row>
    <row r="526" spans="1:53" x14ac:dyDescent="0.25">
      <c r="A526" s="1"/>
      <c r="B526" s="1" t="s">
        <v>36</v>
      </c>
      <c r="C526" s="23" t="s">
        <v>36</v>
      </c>
      <c r="D526" s="21"/>
      <c r="E526" s="1">
        <f t="shared" si="398"/>
        <v>0</v>
      </c>
      <c r="F526" s="20"/>
      <c r="G526" s="19"/>
      <c r="H526" s="1">
        <f t="shared" si="399"/>
        <v>0</v>
      </c>
      <c r="I526" s="20"/>
      <c r="J526" s="9"/>
      <c r="K526" s="1">
        <f t="shared" si="400"/>
        <v>0</v>
      </c>
      <c r="L526" s="20"/>
      <c r="M526" s="9"/>
      <c r="N526" s="1">
        <f t="shared" si="401"/>
        <v>0</v>
      </c>
      <c r="O526" s="20"/>
      <c r="P526" s="9"/>
      <c r="Q526" s="1">
        <f t="shared" si="402"/>
        <v>0</v>
      </c>
      <c r="R526" s="20"/>
      <c r="S526" s="9"/>
      <c r="T526" s="1">
        <f t="shared" si="403"/>
        <v>0</v>
      </c>
      <c r="U526" s="20"/>
      <c r="V526" s="9"/>
      <c r="W526" s="1">
        <f t="shared" si="404"/>
        <v>0</v>
      </c>
      <c r="X526" s="20"/>
      <c r="Y526" s="9"/>
      <c r="Z526" s="1">
        <f t="shared" si="405"/>
        <v>0</v>
      </c>
      <c r="AA526" s="20"/>
      <c r="AB526" s="9"/>
      <c r="AC526" s="1">
        <f t="shared" si="406"/>
        <v>0</v>
      </c>
      <c r="AD526" s="20"/>
      <c r="AE526" s="9"/>
      <c r="AF526" s="1">
        <f t="shared" si="407"/>
        <v>0</v>
      </c>
      <c r="AG526" s="20"/>
      <c r="AH526" s="9"/>
      <c r="AI526" s="1">
        <f t="shared" si="408"/>
        <v>0</v>
      </c>
      <c r="AJ526" s="20"/>
      <c r="AK526" s="9"/>
      <c r="AL526" s="1">
        <f t="shared" si="409"/>
        <v>0</v>
      </c>
      <c r="AM526" s="20"/>
      <c r="AN526" s="9"/>
      <c r="AO526" s="1">
        <f t="shared" si="410"/>
        <v>0</v>
      </c>
      <c r="AP526" s="20"/>
      <c r="AQ526" s="9"/>
      <c r="AR526" s="1">
        <f t="shared" si="411"/>
        <v>0</v>
      </c>
      <c r="AT526" s="9"/>
      <c r="AU526" s="1">
        <f t="shared" si="412"/>
        <v>0</v>
      </c>
      <c r="AV526" s="20"/>
      <c r="AW526" s="9"/>
      <c r="AX526" s="1">
        <f t="shared" si="413"/>
        <v>0</v>
      </c>
      <c r="AY526" s="20"/>
      <c r="AZ526" s="10">
        <f t="shared" si="414"/>
        <v>0</v>
      </c>
      <c r="BA526" s="10">
        <f t="shared" si="415"/>
        <v>0</v>
      </c>
    </row>
    <row r="527" spans="1:53" ht="15.75" thickBot="1" x14ac:dyDescent="0.3">
      <c r="A527" s="1"/>
      <c r="B527" s="1"/>
      <c r="C527" s="23"/>
      <c r="D527" s="21"/>
      <c r="E527" s="1">
        <f t="shared" si="398"/>
        <v>0</v>
      </c>
      <c r="F527" s="20"/>
      <c r="G527" s="19"/>
      <c r="H527" s="1">
        <f t="shared" si="399"/>
        <v>0</v>
      </c>
      <c r="I527" s="20"/>
      <c r="J527" s="9"/>
      <c r="K527" s="1">
        <f t="shared" si="400"/>
        <v>0</v>
      </c>
      <c r="L527" s="20"/>
      <c r="M527" s="9"/>
      <c r="N527" s="1">
        <f t="shared" si="401"/>
        <v>0</v>
      </c>
      <c r="O527" s="20"/>
      <c r="P527" s="9"/>
      <c r="Q527" s="1">
        <f t="shared" si="402"/>
        <v>0</v>
      </c>
      <c r="R527" s="20"/>
      <c r="S527" s="9"/>
      <c r="T527" s="1">
        <f t="shared" si="403"/>
        <v>0</v>
      </c>
      <c r="U527" s="20"/>
      <c r="V527" s="9"/>
      <c r="W527" s="1">
        <f t="shared" si="404"/>
        <v>0</v>
      </c>
      <c r="X527" s="20"/>
      <c r="Y527" s="9"/>
      <c r="Z527" s="1">
        <f t="shared" si="405"/>
        <v>0</v>
      </c>
      <c r="AA527" s="20"/>
      <c r="AB527" s="9"/>
      <c r="AC527" s="1">
        <f t="shared" si="406"/>
        <v>0</v>
      </c>
      <c r="AD527" s="20"/>
      <c r="AE527" s="9"/>
      <c r="AF527" s="1">
        <f t="shared" si="407"/>
        <v>0</v>
      </c>
      <c r="AG527" s="20"/>
      <c r="AH527" s="9"/>
      <c r="AI527" s="1">
        <f t="shared" si="408"/>
        <v>0</v>
      </c>
      <c r="AJ527" s="20"/>
      <c r="AK527" s="9"/>
      <c r="AL527" s="1">
        <f t="shared" si="409"/>
        <v>0</v>
      </c>
      <c r="AM527" s="20"/>
      <c r="AN527" s="9"/>
      <c r="AO527" s="1">
        <f t="shared" si="410"/>
        <v>0</v>
      </c>
      <c r="AP527" s="20"/>
      <c r="AQ527" s="9"/>
      <c r="AR527" s="1">
        <f t="shared" si="411"/>
        <v>0</v>
      </c>
      <c r="AT527" s="9"/>
      <c r="AU527" s="1">
        <f t="shared" si="412"/>
        <v>0</v>
      </c>
      <c r="AV527" s="20"/>
      <c r="AW527" s="9"/>
      <c r="AX527" s="1">
        <f t="shared" si="413"/>
        <v>0</v>
      </c>
      <c r="AY527" s="20"/>
      <c r="AZ527" s="10">
        <f t="shared" si="414"/>
        <v>0</v>
      </c>
      <c r="BA527" s="10">
        <f t="shared" si="415"/>
        <v>0</v>
      </c>
    </row>
    <row r="528" spans="1:53" ht="16.5" thickTop="1" thickBot="1" x14ac:dyDescent="0.3">
      <c r="A528" s="1"/>
      <c r="B528" s="1"/>
      <c r="C528" s="2"/>
      <c r="D528" s="1">
        <f>SUM(D511:D527)</f>
        <v>0</v>
      </c>
      <c r="E528" s="11">
        <f>SUM(E511:E527)</f>
        <v>1</v>
      </c>
      <c r="G528" s="1">
        <f>SUM(G511:G527)</f>
        <v>0</v>
      </c>
      <c r="H528" s="11">
        <f>SUM(H511:H527)</f>
        <v>1</v>
      </c>
      <c r="J528" s="1">
        <f>SUM(J511:J527)</f>
        <v>2</v>
      </c>
      <c r="K528" s="11">
        <f>SUM(K511:K527)</f>
        <v>4</v>
      </c>
      <c r="M528" s="1">
        <f>SUM(M511:M527)</f>
        <v>0</v>
      </c>
      <c r="N528" s="11">
        <f>SUM(N511:N527)</f>
        <v>0</v>
      </c>
      <c r="P528" s="1">
        <f>SUM(P511:P527)</f>
        <v>67</v>
      </c>
      <c r="Q528" s="11">
        <f>SUM(Q511:Q527)</f>
        <v>2</v>
      </c>
      <c r="S528" s="1">
        <f>SUM(S511:S527)</f>
        <v>30</v>
      </c>
      <c r="T528" s="11">
        <f>SUM(T511:T527)</f>
        <v>1</v>
      </c>
      <c r="V528" s="1">
        <f>SUM(V511:V527)</f>
        <v>375</v>
      </c>
      <c r="W528" s="11">
        <f>SUM(W511:W527)</f>
        <v>3</v>
      </c>
      <c r="Y528" s="1">
        <f>SUM(Y511:Y527)</f>
        <v>0</v>
      </c>
      <c r="Z528" s="11">
        <f>SUM(Z511:Z527)</f>
        <v>0</v>
      </c>
      <c r="AB528" s="1">
        <f>SUM(AB511:AB527)</f>
        <v>942</v>
      </c>
      <c r="AC528" s="11">
        <f>SUM(AC511:AC527)</f>
        <v>4</v>
      </c>
      <c r="AE528" s="1">
        <f>SUM(AE511:AE527)</f>
        <v>0</v>
      </c>
      <c r="AF528" s="11">
        <f>SUM(AF511:AF527)</f>
        <v>0</v>
      </c>
      <c r="AH528" s="1">
        <f>SUM(AH511:AH527)</f>
        <v>0</v>
      </c>
      <c r="AI528" s="11">
        <f>SUM(AI511:AI527)</f>
        <v>0</v>
      </c>
      <c r="AK528" s="1">
        <f>SUM(AK511:AK527)</f>
        <v>0</v>
      </c>
      <c r="AL528" s="11">
        <f>SUM(AL511:AL527)</f>
        <v>0</v>
      </c>
      <c r="AN528" s="1">
        <f>SUM(AN511:AN527)</f>
        <v>0</v>
      </c>
      <c r="AO528" s="11">
        <f>SUM(AO511:AO527)</f>
        <v>0</v>
      </c>
      <c r="AQ528" s="1">
        <f>SUM(AQ511:AQ527)</f>
        <v>0</v>
      </c>
      <c r="AR528" s="11">
        <f>SUM(AR511:AR527)</f>
        <v>0</v>
      </c>
      <c r="AT528" s="1">
        <f>SUM(AT511:AT527)</f>
        <v>0</v>
      </c>
      <c r="AU528" s="11">
        <f>SUM(AU511:AU527)</f>
        <v>0</v>
      </c>
      <c r="AW528" s="1">
        <f>SUM(AW511:AW527)</f>
        <v>0</v>
      </c>
      <c r="AX528" s="11">
        <f>SUM(AX511:AX527)</f>
        <v>0</v>
      </c>
      <c r="AZ528" s="12">
        <f>SUM(AZ511:AZ527)</f>
        <v>1416</v>
      </c>
      <c r="BA528" s="14">
        <f>AVERAGE(BA511:BA527)</f>
        <v>0.94117647058823528</v>
      </c>
    </row>
    <row r="529" spans="1:53" ht="15.75" thickTop="1" x14ac:dyDescent="0.25"/>
    <row r="530" spans="1:53" ht="22.5" x14ac:dyDescent="0.3">
      <c r="A530" s="1"/>
      <c r="B530" s="4" t="s">
        <v>1</v>
      </c>
      <c r="C530" s="2"/>
      <c r="D530" s="3"/>
      <c r="E530" s="3"/>
      <c r="G530" s="1"/>
      <c r="H530" s="1"/>
      <c r="J530" s="1"/>
      <c r="K530" s="1"/>
      <c r="M530" s="1"/>
      <c r="N530" s="1"/>
      <c r="P530" s="1"/>
      <c r="Q530" s="1"/>
      <c r="S530" s="1"/>
      <c r="T530" s="1"/>
      <c r="V530" s="1"/>
      <c r="W530" s="1"/>
      <c r="Y530" s="1"/>
      <c r="Z530" s="1"/>
      <c r="AB530" s="1"/>
      <c r="AC530" s="1"/>
      <c r="AE530" s="1"/>
      <c r="AF530" s="1"/>
      <c r="AH530" s="1"/>
      <c r="AI530" s="1"/>
      <c r="AK530" s="1"/>
      <c r="AL530" s="1"/>
      <c r="AN530" s="1"/>
      <c r="AO530" s="1"/>
      <c r="AQ530" s="1"/>
      <c r="AR530" s="1"/>
      <c r="AT530" s="1"/>
      <c r="AU530" s="1"/>
      <c r="AW530" s="1"/>
      <c r="AX530" s="1"/>
      <c r="AY530" s="1"/>
      <c r="AZ530" s="1"/>
    </row>
    <row r="531" spans="1:53" x14ac:dyDescent="0.25">
      <c r="A531" s="1"/>
      <c r="B531" s="1"/>
      <c r="C531" s="2"/>
      <c r="D531" s="26" t="s">
        <v>38</v>
      </c>
      <c r="E531" s="15"/>
      <c r="G531" s="136" t="s">
        <v>39</v>
      </c>
      <c r="H531" s="136"/>
      <c r="J531" s="136" t="s">
        <v>41</v>
      </c>
      <c r="K531" s="136"/>
      <c r="M531" s="136" t="s">
        <v>40</v>
      </c>
      <c r="N531" s="136"/>
      <c r="P531" s="136" t="s">
        <v>42</v>
      </c>
      <c r="Q531" s="136"/>
      <c r="S531" s="136" t="s">
        <v>43</v>
      </c>
      <c r="T531" s="136"/>
      <c r="V531" s="136" t="s">
        <v>44</v>
      </c>
      <c r="W531" s="136"/>
      <c r="Y531" s="136" t="s">
        <v>45</v>
      </c>
      <c r="Z531" s="136"/>
      <c r="AB531" s="136" t="s">
        <v>46</v>
      </c>
      <c r="AC531" s="136"/>
      <c r="AE531" s="136" t="s">
        <v>47</v>
      </c>
      <c r="AF531" s="136"/>
      <c r="AH531" s="136" t="s">
        <v>48</v>
      </c>
      <c r="AI531" s="136"/>
      <c r="AK531" s="136" t="s">
        <v>46</v>
      </c>
      <c r="AL531" s="136"/>
      <c r="AN531" s="136" t="s">
        <v>47</v>
      </c>
      <c r="AO531" s="136"/>
      <c r="AQ531" s="136" t="s">
        <v>48</v>
      </c>
      <c r="AR531" s="136"/>
      <c r="AT531" s="26" t="s">
        <v>49</v>
      </c>
      <c r="AU531" s="26"/>
      <c r="AW531" s="26" t="s">
        <v>50</v>
      </c>
      <c r="AX531" s="26"/>
      <c r="AY531" s="1"/>
      <c r="AZ531" s="1"/>
    </row>
    <row r="532" spans="1:53" ht="18" thickBot="1" x14ac:dyDescent="0.35">
      <c r="A532" s="1"/>
      <c r="B532" s="5" t="s">
        <v>2</v>
      </c>
      <c r="C532" s="6" t="s">
        <v>3</v>
      </c>
      <c r="D532" s="7" t="s">
        <v>9</v>
      </c>
      <c r="E532" s="7" t="s">
        <v>4</v>
      </c>
      <c r="G532" s="7" t="s">
        <v>9</v>
      </c>
      <c r="H532" s="8" t="s">
        <v>4</v>
      </c>
      <c r="J532" s="7" t="s">
        <v>9</v>
      </c>
      <c r="K532" s="8" t="s">
        <v>4</v>
      </c>
      <c r="M532" s="7" t="s">
        <v>9</v>
      </c>
      <c r="N532" s="8" t="s">
        <v>4</v>
      </c>
      <c r="P532" s="7" t="s">
        <v>9</v>
      </c>
      <c r="Q532" s="8" t="s">
        <v>4</v>
      </c>
      <c r="S532" s="7" t="s">
        <v>9</v>
      </c>
      <c r="T532" s="8" t="s">
        <v>4</v>
      </c>
      <c r="V532" s="7" t="s">
        <v>9</v>
      </c>
      <c r="W532" s="8" t="s">
        <v>4</v>
      </c>
      <c r="Y532" s="7" t="s">
        <v>9</v>
      </c>
      <c r="Z532" s="8" t="s">
        <v>4</v>
      </c>
      <c r="AB532" s="7" t="s">
        <v>9</v>
      </c>
      <c r="AC532" s="8" t="s">
        <v>4</v>
      </c>
      <c r="AE532" s="7" t="s">
        <v>9</v>
      </c>
      <c r="AF532" s="8" t="s">
        <v>4</v>
      </c>
      <c r="AH532" s="7" t="s">
        <v>9</v>
      </c>
      <c r="AI532" s="8" t="s">
        <v>4</v>
      </c>
      <c r="AK532" s="7" t="s">
        <v>9</v>
      </c>
      <c r="AL532" s="8" t="s">
        <v>4</v>
      </c>
      <c r="AN532" s="7" t="s">
        <v>9</v>
      </c>
      <c r="AO532" s="8" t="s">
        <v>4</v>
      </c>
      <c r="AQ532" s="7" t="s">
        <v>9</v>
      </c>
      <c r="AR532" s="8" t="s">
        <v>4</v>
      </c>
      <c r="AT532" s="7" t="s">
        <v>9</v>
      </c>
      <c r="AU532" s="8" t="s">
        <v>4</v>
      </c>
      <c r="AW532" s="7" t="s">
        <v>9</v>
      </c>
      <c r="AX532" s="8" t="s">
        <v>4</v>
      </c>
      <c r="AZ532" s="8" t="s">
        <v>10</v>
      </c>
      <c r="BA532" s="5" t="s">
        <v>11</v>
      </c>
    </row>
    <row r="533" spans="1:53" ht="16.5" thickTop="1" thickBot="1" x14ac:dyDescent="0.3">
      <c r="A533" s="13" t="s">
        <v>74</v>
      </c>
      <c r="B533" s="1"/>
      <c r="C533" s="22"/>
      <c r="D533" s="3"/>
      <c r="E533" s="3"/>
      <c r="F533" s="20"/>
      <c r="G533" s="1"/>
      <c r="H533" s="1"/>
      <c r="I533" s="20"/>
      <c r="J533" s="1"/>
      <c r="K533" s="1"/>
      <c r="L533" s="20"/>
      <c r="M533" s="1"/>
      <c r="N533" s="1"/>
      <c r="O533" s="20"/>
      <c r="P533" s="1"/>
      <c r="Q533" s="1"/>
      <c r="R533" s="20"/>
      <c r="S533" s="1"/>
      <c r="T533" s="1"/>
      <c r="U533" s="20"/>
      <c r="V533" s="1"/>
      <c r="W533" s="1"/>
      <c r="X533" s="20"/>
      <c r="Y533" s="1"/>
      <c r="Z533" s="1"/>
      <c r="AA533" s="20"/>
      <c r="AB533" s="1"/>
      <c r="AC533" s="1"/>
      <c r="AD533" s="20"/>
      <c r="AE533" s="1"/>
      <c r="AF533" s="1"/>
      <c r="AG533" s="20"/>
      <c r="AH533" s="1"/>
      <c r="AI533" s="1"/>
      <c r="AJ533" s="20"/>
      <c r="AK533" s="1"/>
      <c r="AL533" s="1"/>
      <c r="AM533" s="20"/>
      <c r="AN533" s="1"/>
      <c r="AO533" s="1"/>
      <c r="AP533" s="20"/>
      <c r="AQ533" s="1"/>
      <c r="AR533" s="1"/>
      <c r="AT533" s="1"/>
      <c r="AU533" s="1"/>
      <c r="AV533" s="20"/>
      <c r="AW533" s="1"/>
      <c r="AX533" s="1"/>
      <c r="AY533" s="20"/>
      <c r="AZ533" s="1"/>
      <c r="BA533" s="1"/>
    </row>
    <row r="534" spans="1:53" x14ac:dyDescent="0.25">
      <c r="A534" s="1"/>
      <c r="B534" s="1" t="s">
        <v>26</v>
      </c>
      <c r="C534" s="23" t="s">
        <v>27</v>
      </c>
      <c r="D534" s="21"/>
      <c r="E534" s="1">
        <f t="shared" ref="E534:E550" si="416">COUNT(D534)</f>
        <v>0</v>
      </c>
      <c r="F534" s="20"/>
      <c r="G534" s="19"/>
      <c r="H534" s="1">
        <f t="shared" ref="H534:H550" si="417">COUNT(G534)</f>
        <v>0</v>
      </c>
      <c r="I534" s="20"/>
      <c r="J534" s="9"/>
      <c r="K534" s="1">
        <f t="shared" ref="K534:K550" si="418">COUNT(J534)</f>
        <v>0</v>
      </c>
      <c r="L534" s="20"/>
      <c r="M534" s="9"/>
      <c r="N534" s="1">
        <f t="shared" ref="N534:N550" si="419">COUNT(M534)</f>
        <v>0</v>
      </c>
      <c r="O534" s="20"/>
      <c r="P534" s="9"/>
      <c r="Q534" s="1">
        <f t="shared" ref="Q534:Q550" si="420">COUNT(P534)</f>
        <v>0</v>
      </c>
      <c r="R534" s="20"/>
      <c r="S534" s="9"/>
      <c r="T534" s="1">
        <f t="shared" ref="T534:T550" si="421">COUNT(S534)</f>
        <v>0</v>
      </c>
      <c r="U534" s="20"/>
      <c r="V534" s="9"/>
      <c r="W534" s="1">
        <f t="shared" ref="W534:W550" si="422">COUNT(V534)</f>
        <v>0</v>
      </c>
      <c r="X534" s="20"/>
      <c r="Y534" s="9"/>
      <c r="Z534" s="1">
        <f t="shared" ref="Z534:Z550" si="423">COUNT(Y534)</f>
        <v>0</v>
      </c>
      <c r="AA534" s="20"/>
      <c r="AB534" s="9"/>
      <c r="AC534" s="1">
        <f t="shared" ref="AC534:AC550" si="424">COUNT(AB534)</f>
        <v>0</v>
      </c>
      <c r="AD534" s="20"/>
      <c r="AE534" s="9"/>
      <c r="AF534" s="1">
        <f t="shared" ref="AF534:AF550" si="425">COUNT(AE534)</f>
        <v>0</v>
      </c>
      <c r="AG534" s="20"/>
      <c r="AH534" s="9"/>
      <c r="AI534" s="1">
        <f t="shared" ref="AI534:AI550" si="426">COUNT(AH534)</f>
        <v>0</v>
      </c>
      <c r="AJ534" s="20"/>
      <c r="AK534" s="9"/>
      <c r="AL534" s="1">
        <f t="shared" ref="AL534:AL550" si="427">COUNT(AK534)</f>
        <v>0</v>
      </c>
      <c r="AM534" s="20"/>
      <c r="AN534" s="9"/>
      <c r="AO534" s="1">
        <f t="shared" ref="AO534:AO550" si="428">COUNT(AN534)</f>
        <v>0</v>
      </c>
      <c r="AP534" s="20"/>
      <c r="AQ534" s="9"/>
      <c r="AR534" s="1">
        <f t="shared" ref="AR534:AR550" si="429">COUNT(AQ534)</f>
        <v>0</v>
      </c>
      <c r="AT534" s="9"/>
      <c r="AU534" s="1">
        <f t="shared" ref="AU534:AU550" si="430">COUNT(AT534)</f>
        <v>0</v>
      </c>
      <c r="AV534" s="20"/>
      <c r="AW534" s="9"/>
      <c r="AX534" s="1">
        <f t="shared" ref="AX534:AX550" si="431">COUNT(AW534)</f>
        <v>0</v>
      </c>
      <c r="AY534" s="20"/>
      <c r="AZ534" s="10">
        <f t="shared" ref="AZ534:AZ550" si="432">SUM(AW534,AT534,AH534,AE534,AB534,Y534,V534,S534,P534,M534,J534,G534,D534)</f>
        <v>0</v>
      </c>
      <c r="BA534" s="10">
        <f t="shared" ref="BA534:BA550" si="433">SUM(AX534,AU534,AI534,AF534,AC534,Z534,W534,T534,Q534,N534,K534,H534,E534)</f>
        <v>0</v>
      </c>
    </row>
    <row r="535" spans="1:53" x14ac:dyDescent="0.25">
      <c r="A535" s="1"/>
      <c r="B535" s="18" t="s">
        <v>15</v>
      </c>
      <c r="C535" s="24" t="s">
        <v>22</v>
      </c>
      <c r="D535" s="21"/>
      <c r="E535" s="1">
        <f t="shared" si="416"/>
        <v>0</v>
      </c>
      <c r="F535" s="20"/>
      <c r="G535" s="19"/>
      <c r="H535" s="1">
        <f t="shared" si="417"/>
        <v>0</v>
      </c>
      <c r="I535" s="20"/>
      <c r="J535" s="9"/>
      <c r="K535" s="1">
        <f t="shared" si="418"/>
        <v>0</v>
      </c>
      <c r="L535" s="20"/>
      <c r="M535" s="9"/>
      <c r="N535" s="1">
        <f t="shared" si="419"/>
        <v>0</v>
      </c>
      <c r="O535" s="20"/>
      <c r="P535" s="9"/>
      <c r="Q535" s="1">
        <f t="shared" si="420"/>
        <v>0</v>
      </c>
      <c r="R535" s="20"/>
      <c r="S535" s="9"/>
      <c r="T535" s="1">
        <f t="shared" si="421"/>
        <v>0</v>
      </c>
      <c r="U535" s="20"/>
      <c r="V535" s="9"/>
      <c r="W535" s="1">
        <f t="shared" si="422"/>
        <v>0</v>
      </c>
      <c r="X535" s="20"/>
      <c r="Y535" s="9"/>
      <c r="Z535" s="1">
        <f t="shared" si="423"/>
        <v>0</v>
      </c>
      <c r="AA535" s="20"/>
      <c r="AB535" s="9"/>
      <c r="AC535" s="1">
        <f t="shared" si="424"/>
        <v>0</v>
      </c>
      <c r="AD535" s="20"/>
      <c r="AE535" s="9"/>
      <c r="AF535" s="1">
        <f t="shared" si="425"/>
        <v>0</v>
      </c>
      <c r="AG535" s="20"/>
      <c r="AH535" s="9"/>
      <c r="AI535" s="1">
        <f t="shared" si="426"/>
        <v>0</v>
      </c>
      <c r="AJ535" s="20"/>
      <c r="AK535" s="9"/>
      <c r="AL535" s="1">
        <f t="shared" si="427"/>
        <v>0</v>
      </c>
      <c r="AM535" s="20"/>
      <c r="AN535" s="9"/>
      <c r="AO535" s="1">
        <f t="shared" si="428"/>
        <v>0</v>
      </c>
      <c r="AP535" s="20"/>
      <c r="AQ535" s="9"/>
      <c r="AR535" s="1">
        <f t="shared" si="429"/>
        <v>0</v>
      </c>
      <c r="AT535" s="9"/>
      <c r="AU535" s="1">
        <f t="shared" si="430"/>
        <v>0</v>
      </c>
      <c r="AV535" s="20"/>
      <c r="AW535" s="9"/>
      <c r="AX535" s="1">
        <f t="shared" si="431"/>
        <v>0</v>
      </c>
      <c r="AY535" s="20"/>
      <c r="AZ535" s="10">
        <f t="shared" si="432"/>
        <v>0</v>
      </c>
      <c r="BA535" s="10">
        <f t="shared" si="433"/>
        <v>0</v>
      </c>
    </row>
    <row r="536" spans="1:53" x14ac:dyDescent="0.25">
      <c r="A536" s="1"/>
      <c r="B536" s="3" t="s">
        <v>17</v>
      </c>
      <c r="C536" s="23" t="s">
        <v>18</v>
      </c>
      <c r="D536" s="21"/>
      <c r="E536" s="1">
        <f t="shared" si="416"/>
        <v>0</v>
      </c>
      <c r="F536" s="20"/>
      <c r="G536" s="19"/>
      <c r="H536" s="1">
        <f t="shared" si="417"/>
        <v>0</v>
      </c>
      <c r="I536" s="20"/>
      <c r="J536" s="9"/>
      <c r="K536" s="1">
        <f t="shared" si="418"/>
        <v>0</v>
      </c>
      <c r="L536" s="20"/>
      <c r="M536" s="9"/>
      <c r="N536" s="1">
        <f t="shared" si="419"/>
        <v>0</v>
      </c>
      <c r="O536" s="20"/>
      <c r="P536" s="9"/>
      <c r="Q536" s="1">
        <f t="shared" si="420"/>
        <v>0</v>
      </c>
      <c r="R536" s="20"/>
      <c r="S536" s="9"/>
      <c r="T536" s="1">
        <f t="shared" si="421"/>
        <v>0</v>
      </c>
      <c r="U536" s="20"/>
      <c r="V536" s="9"/>
      <c r="W536" s="1">
        <f t="shared" si="422"/>
        <v>0</v>
      </c>
      <c r="X536" s="20"/>
      <c r="Y536" s="9"/>
      <c r="Z536" s="1">
        <f t="shared" si="423"/>
        <v>0</v>
      </c>
      <c r="AA536" s="20"/>
      <c r="AB536" s="9"/>
      <c r="AC536" s="1">
        <f t="shared" si="424"/>
        <v>0</v>
      </c>
      <c r="AD536" s="20"/>
      <c r="AE536" s="9"/>
      <c r="AF536" s="1">
        <f t="shared" si="425"/>
        <v>0</v>
      </c>
      <c r="AG536" s="20"/>
      <c r="AH536" s="9"/>
      <c r="AI536" s="1">
        <f t="shared" si="426"/>
        <v>0</v>
      </c>
      <c r="AJ536" s="20"/>
      <c r="AK536" s="9"/>
      <c r="AL536" s="1">
        <f t="shared" si="427"/>
        <v>0</v>
      </c>
      <c r="AM536" s="20"/>
      <c r="AN536" s="9"/>
      <c r="AO536" s="1">
        <f t="shared" si="428"/>
        <v>0</v>
      </c>
      <c r="AP536" s="20"/>
      <c r="AQ536" s="9"/>
      <c r="AR536" s="1">
        <f t="shared" si="429"/>
        <v>0</v>
      </c>
      <c r="AT536" s="9"/>
      <c r="AU536" s="1">
        <f t="shared" si="430"/>
        <v>0</v>
      </c>
      <c r="AV536" s="20"/>
      <c r="AW536" s="9"/>
      <c r="AX536" s="1">
        <f t="shared" si="431"/>
        <v>0</v>
      </c>
      <c r="AY536" s="20"/>
      <c r="AZ536" s="10">
        <f t="shared" si="432"/>
        <v>0</v>
      </c>
      <c r="BA536" s="10">
        <f t="shared" si="433"/>
        <v>0</v>
      </c>
    </row>
    <row r="537" spans="1:53" x14ac:dyDescent="0.25">
      <c r="A537" s="1"/>
      <c r="B537" s="1" t="s">
        <v>17</v>
      </c>
      <c r="C537" s="24" t="s">
        <v>19</v>
      </c>
      <c r="D537" s="21"/>
      <c r="E537" s="1">
        <f t="shared" si="416"/>
        <v>0</v>
      </c>
      <c r="F537" s="20"/>
      <c r="G537" s="19"/>
      <c r="H537" s="1">
        <f t="shared" si="417"/>
        <v>0</v>
      </c>
      <c r="I537" s="20"/>
      <c r="J537" s="9"/>
      <c r="K537" s="1">
        <f t="shared" si="418"/>
        <v>0</v>
      </c>
      <c r="L537" s="20"/>
      <c r="M537" s="9"/>
      <c r="N537" s="1">
        <f t="shared" si="419"/>
        <v>0</v>
      </c>
      <c r="O537" s="20"/>
      <c r="P537" s="9"/>
      <c r="Q537" s="1">
        <f t="shared" si="420"/>
        <v>0</v>
      </c>
      <c r="R537" s="20"/>
      <c r="S537" s="9"/>
      <c r="T537" s="1">
        <f t="shared" si="421"/>
        <v>0</v>
      </c>
      <c r="U537" s="20"/>
      <c r="V537" s="9"/>
      <c r="W537" s="1">
        <f t="shared" si="422"/>
        <v>0</v>
      </c>
      <c r="X537" s="20"/>
      <c r="Y537" s="9"/>
      <c r="Z537" s="1">
        <f t="shared" si="423"/>
        <v>0</v>
      </c>
      <c r="AA537" s="20"/>
      <c r="AB537" s="9"/>
      <c r="AC537" s="1">
        <f t="shared" si="424"/>
        <v>0</v>
      </c>
      <c r="AD537" s="20"/>
      <c r="AE537" s="9"/>
      <c r="AF537" s="1">
        <f t="shared" si="425"/>
        <v>0</v>
      </c>
      <c r="AG537" s="20"/>
      <c r="AH537" s="9"/>
      <c r="AI537" s="1">
        <f t="shared" si="426"/>
        <v>0</v>
      </c>
      <c r="AJ537" s="20"/>
      <c r="AK537" s="9"/>
      <c r="AL537" s="1">
        <f t="shared" si="427"/>
        <v>0</v>
      </c>
      <c r="AM537" s="20"/>
      <c r="AN537" s="9"/>
      <c r="AO537" s="1">
        <f t="shared" si="428"/>
        <v>0</v>
      </c>
      <c r="AP537" s="20"/>
      <c r="AQ537" s="9"/>
      <c r="AR537" s="1">
        <f t="shared" si="429"/>
        <v>0</v>
      </c>
      <c r="AT537" s="9"/>
      <c r="AU537" s="1">
        <f t="shared" si="430"/>
        <v>0</v>
      </c>
      <c r="AV537" s="20"/>
      <c r="AW537" s="9"/>
      <c r="AX537" s="1">
        <f t="shared" si="431"/>
        <v>0</v>
      </c>
      <c r="AY537" s="20"/>
      <c r="AZ537" s="10">
        <f t="shared" si="432"/>
        <v>0</v>
      </c>
      <c r="BA537" s="10">
        <f t="shared" si="433"/>
        <v>0</v>
      </c>
    </row>
    <row r="538" spans="1:53" x14ac:dyDescent="0.25">
      <c r="A538" s="1"/>
      <c r="B538" s="3" t="s">
        <v>14</v>
      </c>
      <c r="C538" s="24" t="s">
        <v>21</v>
      </c>
      <c r="D538" s="21"/>
      <c r="E538" s="1">
        <f t="shared" si="416"/>
        <v>0</v>
      </c>
      <c r="F538" s="20"/>
      <c r="G538" s="19"/>
      <c r="H538" s="1">
        <f t="shared" si="417"/>
        <v>0</v>
      </c>
      <c r="I538" s="20"/>
      <c r="J538" s="9"/>
      <c r="K538" s="1">
        <f t="shared" si="418"/>
        <v>0</v>
      </c>
      <c r="L538" s="20"/>
      <c r="M538" s="9"/>
      <c r="N538" s="1">
        <f t="shared" si="419"/>
        <v>0</v>
      </c>
      <c r="O538" s="20"/>
      <c r="P538" s="9"/>
      <c r="Q538" s="1">
        <f t="shared" si="420"/>
        <v>0</v>
      </c>
      <c r="R538" s="20"/>
      <c r="S538" s="9"/>
      <c r="T538" s="1">
        <f t="shared" si="421"/>
        <v>0</v>
      </c>
      <c r="U538" s="20"/>
      <c r="V538" s="9"/>
      <c r="W538" s="1">
        <f t="shared" si="422"/>
        <v>0</v>
      </c>
      <c r="X538" s="20"/>
      <c r="Y538" s="9"/>
      <c r="Z538" s="1">
        <f t="shared" si="423"/>
        <v>0</v>
      </c>
      <c r="AA538" s="20"/>
      <c r="AB538" s="9"/>
      <c r="AC538" s="1">
        <f t="shared" si="424"/>
        <v>0</v>
      </c>
      <c r="AD538" s="20"/>
      <c r="AE538" s="9"/>
      <c r="AF538" s="1">
        <f t="shared" si="425"/>
        <v>0</v>
      </c>
      <c r="AG538" s="20"/>
      <c r="AH538" s="9"/>
      <c r="AI538" s="1">
        <f t="shared" si="426"/>
        <v>0</v>
      </c>
      <c r="AJ538" s="20"/>
      <c r="AK538" s="9"/>
      <c r="AL538" s="1">
        <f t="shared" si="427"/>
        <v>0</v>
      </c>
      <c r="AM538" s="20"/>
      <c r="AN538" s="9"/>
      <c r="AO538" s="1">
        <f t="shared" si="428"/>
        <v>0</v>
      </c>
      <c r="AP538" s="20"/>
      <c r="AQ538" s="9"/>
      <c r="AR538" s="1">
        <f t="shared" si="429"/>
        <v>0</v>
      </c>
      <c r="AT538" s="9"/>
      <c r="AU538" s="1">
        <f t="shared" si="430"/>
        <v>0</v>
      </c>
      <c r="AV538" s="20"/>
      <c r="AW538" s="9"/>
      <c r="AX538" s="1">
        <f t="shared" si="431"/>
        <v>0</v>
      </c>
      <c r="AY538" s="20"/>
      <c r="AZ538" s="10">
        <f t="shared" si="432"/>
        <v>0</v>
      </c>
      <c r="BA538" s="10">
        <f t="shared" si="433"/>
        <v>0</v>
      </c>
    </row>
    <row r="539" spans="1:53" x14ac:dyDescent="0.25">
      <c r="A539" s="1"/>
      <c r="B539" s="3" t="s">
        <v>6</v>
      </c>
      <c r="C539" s="23" t="s">
        <v>29</v>
      </c>
      <c r="D539" s="21">
        <v>0</v>
      </c>
      <c r="E539" s="1">
        <f t="shared" si="416"/>
        <v>1</v>
      </c>
      <c r="F539" s="20"/>
      <c r="G539" s="19">
        <v>0</v>
      </c>
      <c r="H539" s="1">
        <f t="shared" si="417"/>
        <v>1</v>
      </c>
      <c r="I539" s="20"/>
      <c r="J539" s="9"/>
      <c r="K539" s="1">
        <f t="shared" si="418"/>
        <v>0</v>
      </c>
      <c r="L539" s="20"/>
      <c r="M539" s="9"/>
      <c r="N539" s="1">
        <f t="shared" si="419"/>
        <v>0</v>
      </c>
      <c r="O539" s="20"/>
      <c r="P539" s="9"/>
      <c r="Q539" s="1">
        <f t="shared" si="420"/>
        <v>0</v>
      </c>
      <c r="R539" s="20"/>
      <c r="S539" s="9">
        <v>65</v>
      </c>
      <c r="T539" s="1">
        <f t="shared" si="421"/>
        <v>1</v>
      </c>
      <c r="U539" s="20"/>
      <c r="V539" s="9">
        <v>65</v>
      </c>
      <c r="W539" s="1">
        <f t="shared" si="422"/>
        <v>1</v>
      </c>
      <c r="X539" s="20"/>
      <c r="Y539" s="9"/>
      <c r="Z539" s="1">
        <f t="shared" si="423"/>
        <v>0</v>
      </c>
      <c r="AA539" s="20"/>
      <c r="AB539" s="9">
        <v>564</v>
      </c>
      <c r="AC539" s="1">
        <f t="shared" si="424"/>
        <v>1</v>
      </c>
      <c r="AD539" s="20"/>
      <c r="AE539" s="9"/>
      <c r="AF539" s="1">
        <f t="shared" si="425"/>
        <v>0</v>
      </c>
      <c r="AG539" s="20"/>
      <c r="AH539" s="9"/>
      <c r="AI539" s="1">
        <f t="shared" si="426"/>
        <v>0</v>
      </c>
      <c r="AJ539" s="20"/>
      <c r="AK539" s="9"/>
      <c r="AL539" s="1">
        <f t="shared" si="427"/>
        <v>0</v>
      </c>
      <c r="AM539" s="20"/>
      <c r="AN539" s="9"/>
      <c r="AO539" s="1">
        <f t="shared" si="428"/>
        <v>0</v>
      </c>
      <c r="AP539" s="20"/>
      <c r="AQ539" s="9"/>
      <c r="AR539" s="1">
        <f t="shared" si="429"/>
        <v>0</v>
      </c>
      <c r="AT539" s="9"/>
      <c r="AU539" s="1">
        <f t="shared" si="430"/>
        <v>0</v>
      </c>
      <c r="AV539" s="20"/>
      <c r="AW539" s="9"/>
      <c r="AX539" s="1">
        <f t="shared" si="431"/>
        <v>0</v>
      </c>
      <c r="AY539" s="20"/>
      <c r="AZ539" s="10">
        <f t="shared" si="432"/>
        <v>694</v>
      </c>
      <c r="BA539" s="10">
        <f t="shared" si="433"/>
        <v>5</v>
      </c>
    </row>
    <row r="540" spans="1:53" x14ac:dyDescent="0.25">
      <c r="A540" s="1"/>
      <c r="B540" s="18" t="s">
        <v>16</v>
      </c>
      <c r="C540" s="24" t="s">
        <v>20</v>
      </c>
      <c r="D540" s="21"/>
      <c r="E540" s="1">
        <f t="shared" si="416"/>
        <v>0</v>
      </c>
      <c r="F540" s="20"/>
      <c r="G540" s="19"/>
      <c r="H540" s="1">
        <f t="shared" si="417"/>
        <v>0</v>
      </c>
      <c r="I540" s="20"/>
      <c r="J540" s="9"/>
      <c r="K540" s="1">
        <f t="shared" si="418"/>
        <v>0</v>
      </c>
      <c r="L540" s="20"/>
      <c r="M540" s="9"/>
      <c r="N540" s="1">
        <f t="shared" si="419"/>
        <v>0</v>
      </c>
      <c r="O540" s="20"/>
      <c r="P540" s="9"/>
      <c r="Q540" s="1">
        <f t="shared" si="420"/>
        <v>0</v>
      </c>
      <c r="R540" s="20"/>
      <c r="S540" s="9"/>
      <c r="T540" s="1">
        <f t="shared" si="421"/>
        <v>0</v>
      </c>
      <c r="U540" s="20"/>
      <c r="V540" s="9"/>
      <c r="W540" s="1">
        <f t="shared" si="422"/>
        <v>0</v>
      </c>
      <c r="X540" s="20"/>
      <c r="Y540" s="9"/>
      <c r="Z540" s="1">
        <f t="shared" si="423"/>
        <v>0</v>
      </c>
      <c r="AA540" s="20"/>
      <c r="AB540" s="9"/>
      <c r="AC540" s="1">
        <f t="shared" si="424"/>
        <v>0</v>
      </c>
      <c r="AD540" s="20"/>
      <c r="AE540" s="9"/>
      <c r="AF540" s="1">
        <f t="shared" si="425"/>
        <v>0</v>
      </c>
      <c r="AG540" s="20"/>
      <c r="AH540" s="9"/>
      <c r="AI540" s="1">
        <f t="shared" si="426"/>
        <v>0</v>
      </c>
      <c r="AJ540" s="20"/>
      <c r="AK540" s="9"/>
      <c r="AL540" s="1">
        <f t="shared" si="427"/>
        <v>0</v>
      </c>
      <c r="AM540" s="20"/>
      <c r="AN540" s="9"/>
      <c r="AO540" s="1">
        <f t="shared" si="428"/>
        <v>0</v>
      </c>
      <c r="AP540" s="20"/>
      <c r="AQ540" s="9"/>
      <c r="AR540" s="1">
        <f t="shared" si="429"/>
        <v>0</v>
      </c>
      <c r="AT540" s="9"/>
      <c r="AU540" s="1">
        <f t="shared" si="430"/>
        <v>0</v>
      </c>
      <c r="AV540" s="20"/>
      <c r="AW540" s="9"/>
      <c r="AX540" s="1">
        <f t="shared" si="431"/>
        <v>0</v>
      </c>
      <c r="AY540" s="20"/>
      <c r="AZ540" s="10">
        <f t="shared" si="432"/>
        <v>0</v>
      </c>
      <c r="BA540" s="10">
        <f t="shared" si="433"/>
        <v>0</v>
      </c>
    </row>
    <row r="541" spans="1:53" x14ac:dyDescent="0.25">
      <c r="A541" s="16"/>
      <c r="B541" s="3" t="s">
        <v>33</v>
      </c>
      <c r="C541" s="25" t="s">
        <v>34</v>
      </c>
      <c r="D541" s="21"/>
      <c r="E541" s="1">
        <f t="shared" si="416"/>
        <v>0</v>
      </c>
      <c r="F541" s="20"/>
      <c r="G541" s="19"/>
      <c r="H541" s="1">
        <f t="shared" si="417"/>
        <v>0</v>
      </c>
      <c r="I541" s="20"/>
      <c r="J541" s="9"/>
      <c r="K541" s="1">
        <f t="shared" si="418"/>
        <v>0</v>
      </c>
      <c r="L541" s="20"/>
      <c r="M541" s="9"/>
      <c r="N541" s="1">
        <f t="shared" si="419"/>
        <v>0</v>
      </c>
      <c r="O541" s="20"/>
      <c r="P541" s="9"/>
      <c r="Q541" s="1">
        <f t="shared" si="420"/>
        <v>0</v>
      </c>
      <c r="R541" s="20"/>
      <c r="S541" s="9"/>
      <c r="T541" s="1">
        <f t="shared" si="421"/>
        <v>0</v>
      </c>
      <c r="U541" s="20"/>
      <c r="V541" s="9"/>
      <c r="W541" s="1">
        <f t="shared" si="422"/>
        <v>0</v>
      </c>
      <c r="X541" s="20"/>
      <c r="Y541" s="9"/>
      <c r="Z541" s="1">
        <f t="shared" si="423"/>
        <v>0</v>
      </c>
      <c r="AA541" s="20"/>
      <c r="AB541" s="9"/>
      <c r="AC541" s="1">
        <f t="shared" si="424"/>
        <v>0</v>
      </c>
      <c r="AD541" s="20"/>
      <c r="AE541" s="9"/>
      <c r="AF541" s="1">
        <f t="shared" si="425"/>
        <v>0</v>
      </c>
      <c r="AG541" s="20"/>
      <c r="AH541" s="9"/>
      <c r="AI541" s="1">
        <f t="shared" si="426"/>
        <v>0</v>
      </c>
      <c r="AJ541" s="20"/>
      <c r="AK541" s="9"/>
      <c r="AL541" s="1">
        <f t="shared" si="427"/>
        <v>0</v>
      </c>
      <c r="AM541" s="20"/>
      <c r="AN541" s="9"/>
      <c r="AO541" s="1">
        <f t="shared" si="428"/>
        <v>0</v>
      </c>
      <c r="AP541" s="20"/>
      <c r="AQ541" s="9"/>
      <c r="AR541" s="1">
        <f t="shared" si="429"/>
        <v>0</v>
      </c>
      <c r="AT541" s="9"/>
      <c r="AU541" s="1">
        <f t="shared" si="430"/>
        <v>0</v>
      </c>
      <c r="AV541" s="20"/>
      <c r="AW541" s="9"/>
      <c r="AX541" s="1">
        <f t="shared" si="431"/>
        <v>0</v>
      </c>
      <c r="AY541" s="20"/>
      <c r="AZ541" s="10">
        <f t="shared" si="432"/>
        <v>0</v>
      </c>
      <c r="BA541" s="10">
        <f t="shared" si="433"/>
        <v>0</v>
      </c>
    </row>
    <row r="542" spans="1:53" x14ac:dyDescent="0.25">
      <c r="A542" s="1"/>
      <c r="B542" s="3" t="s">
        <v>31</v>
      </c>
      <c r="C542" s="25" t="s">
        <v>32</v>
      </c>
      <c r="D542" s="21"/>
      <c r="E542" s="1">
        <f t="shared" si="416"/>
        <v>0</v>
      </c>
      <c r="F542" s="20"/>
      <c r="G542" s="19"/>
      <c r="H542" s="1">
        <f t="shared" si="417"/>
        <v>0</v>
      </c>
      <c r="I542" s="20"/>
      <c r="J542" s="9"/>
      <c r="K542" s="1">
        <f t="shared" si="418"/>
        <v>0</v>
      </c>
      <c r="L542" s="20"/>
      <c r="M542" s="9"/>
      <c r="N542" s="1">
        <f t="shared" si="419"/>
        <v>0</v>
      </c>
      <c r="O542" s="20"/>
      <c r="P542" s="9"/>
      <c r="Q542" s="1">
        <f t="shared" si="420"/>
        <v>0</v>
      </c>
      <c r="R542" s="20"/>
      <c r="S542" s="9"/>
      <c r="T542" s="1">
        <f t="shared" si="421"/>
        <v>0</v>
      </c>
      <c r="U542" s="20"/>
      <c r="V542" s="9"/>
      <c r="W542" s="1">
        <f t="shared" si="422"/>
        <v>0</v>
      </c>
      <c r="X542" s="20"/>
      <c r="Y542" s="9"/>
      <c r="Z542" s="1">
        <f t="shared" si="423"/>
        <v>0</v>
      </c>
      <c r="AA542" s="20"/>
      <c r="AB542" s="9"/>
      <c r="AC542" s="1">
        <f t="shared" si="424"/>
        <v>0</v>
      </c>
      <c r="AD542" s="20"/>
      <c r="AE542" s="9"/>
      <c r="AF542" s="1">
        <f t="shared" si="425"/>
        <v>0</v>
      </c>
      <c r="AG542" s="20"/>
      <c r="AH542" s="9"/>
      <c r="AI542" s="1">
        <f t="shared" si="426"/>
        <v>0</v>
      </c>
      <c r="AJ542" s="20"/>
      <c r="AK542" s="9"/>
      <c r="AL542" s="1">
        <f t="shared" si="427"/>
        <v>0</v>
      </c>
      <c r="AM542" s="20"/>
      <c r="AN542" s="9"/>
      <c r="AO542" s="1">
        <f t="shared" si="428"/>
        <v>0</v>
      </c>
      <c r="AP542" s="20"/>
      <c r="AQ542" s="9"/>
      <c r="AR542" s="1">
        <f t="shared" si="429"/>
        <v>0</v>
      </c>
      <c r="AT542" s="9"/>
      <c r="AU542" s="1">
        <f t="shared" si="430"/>
        <v>0</v>
      </c>
      <c r="AV542" s="20"/>
      <c r="AW542" s="9"/>
      <c r="AX542" s="1">
        <f t="shared" si="431"/>
        <v>0</v>
      </c>
      <c r="AY542" s="20"/>
      <c r="AZ542" s="10">
        <f t="shared" si="432"/>
        <v>0</v>
      </c>
      <c r="BA542" s="10">
        <f t="shared" si="433"/>
        <v>0</v>
      </c>
    </row>
    <row r="543" spans="1:53" x14ac:dyDescent="0.25">
      <c r="A543" s="1"/>
      <c r="B543" s="3" t="s">
        <v>7</v>
      </c>
      <c r="C543" s="23" t="s">
        <v>28</v>
      </c>
      <c r="D543" s="21"/>
      <c r="E543" s="1">
        <f t="shared" si="416"/>
        <v>0</v>
      </c>
      <c r="F543" s="20"/>
      <c r="G543" s="19"/>
      <c r="H543" s="1">
        <f t="shared" si="417"/>
        <v>0</v>
      </c>
      <c r="I543" s="20"/>
      <c r="J543" s="9"/>
      <c r="K543" s="1">
        <f t="shared" si="418"/>
        <v>0</v>
      </c>
      <c r="L543" s="20"/>
      <c r="M543" s="9"/>
      <c r="N543" s="1">
        <f t="shared" si="419"/>
        <v>0</v>
      </c>
      <c r="O543" s="20"/>
      <c r="P543" s="9"/>
      <c r="Q543" s="1">
        <f t="shared" si="420"/>
        <v>0</v>
      </c>
      <c r="R543" s="20"/>
      <c r="S543" s="9"/>
      <c r="T543" s="1">
        <f t="shared" si="421"/>
        <v>0</v>
      </c>
      <c r="U543" s="20"/>
      <c r="V543" s="9"/>
      <c r="W543" s="1">
        <f t="shared" si="422"/>
        <v>0</v>
      </c>
      <c r="X543" s="20"/>
      <c r="Y543" s="9"/>
      <c r="Z543" s="1">
        <f t="shared" si="423"/>
        <v>0</v>
      </c>
      <c r="AA543" s="20"/>
      <c r="AB543" s="9"/>
      <c r="AC543" s="1">
        <f t="shared" si="424"/>
        <v>0</v>
      </c>
      <c r="AD543" s="20"/>
      <c r="AE543" s="9"/>
      <c r="AF543" s="1">
        <f t="shared" si="425"/>
        <v>0</v>
      </c>
      <c r="AG543" s="20"/>
      <c r="AH543" s="9"/>
      <c r="AI543" s="1">
        <f t="shared" si="426"/>
        <v>0</v>
      </c>
      <c r="AJ543" s="20"/>
      <c r="AK543" s="9"/>
      <c r="AL543" s="1">
        <f t="shared" si="427"/>
        <v>0</v>
      </c>
      <c r="AM543" s="20"/>
      <c r="AN543" s="9"/>
      <c r="AO543" s="1">
        <f t="shared" si="428"/>
        <v>0</v>
      </c>
      <c r="AP543" s="20"/>
      <c r="AQ543" s="9"/>
      <c r="AR543" s="1">
        <f t="shared" si="429"/>
        <v>0</v>
      </c>
      <c r="AT543" s="9"/>
      <c r="AU543" s="1">
        <f t="shared" si="430"/>
        <v>0</v>
      </c>
      <c r="AV543" s="20"/>
      <c r="AW543" s="9"/>
      <c r="AX543" s="1">
        <f t="shared" si="431"/>
        <v>0</v>
      </c>
      <c r="AY543" s="20"/>
      <c r="AZ543" s="10">
        <f t="shared" si="432"/>
        <v>0</v>
      </c>
      <c r="BA543" s="10">
        <f t="shared" si="433"/>
        <v>0</v>
      </c>
    </row>
    <row r="544" spans="1:53" x14ac:dyDescent="0.25">
      <c r="A544" s="1"/>
      <c r="B544" s="3" t="s">
        <v>8</v>
      </c>
      <c r="C544" s="24" t="s">
        <v>12</v>
      </c>
      <c r="D544" s="21"/>
      <c r="E544" s="1">
        <f t="shared" si="416"/>
        <v>0</v>
      </c>
      <c r="F544" s="20"/>
      <c r="G544" s="19"/>
      <c r="H544" s="1">
        <f t="shared" si="417"/>
        <v>0</v>
      </c>
      <c r="I544" s="20"/>
      <c r="J544" s="9"/>
      <c r="K544" s="1">
        <f t="shared" si="418"/>
        <v>0</v>
      </c>
      <c r="L544" s="20"/>
      <c r="M544" s="9"/>
      <c r="N544" s="1">
        <f t="shared" si="419"/>
        <v>0</v>
      </c>
      <c r="O544" s="20"/>
      <c r="P544" s="9"/>
      <c r="Q544" s="1">
        <f t="shared" si="420"/>
        <v>0</v>
      </c>
      <c r="R544" s="20"/>
      <c r="S544" s="9"/>
      <c r="T544" s="1">
        <f t="shared" si="421"/>
        <v>0</v>
      </c>
      <c r="U544" s="20"/>
      <c r="V544" s="9"/>
      <c r="W544" s="1">
        <f t="shared" si="422"/>
        <v>0</v>
      </c>
      <c r="X544" s="20"/>
      <c r="Y544" s="9"/>
      <c r="Z544" s="1">
        <f t="shared" si="423"/>
        <v>0</v>
      </c>
      <c r="AA544" s="20"/>
      <c r="AB544" s="9">
        <v>20</v>
      </c>
      <c r="AC544" s="1">
        <f t="shared" si="424"/>
        <v>1</v>
      </c>
      <c r="AD544" s="20"/>
      <c r="AE544" s="9"/>
      <c r="AF544" s="1">
        <f t="shared" si="425"/>
        <v>0</v>
      </c>
      <c r="AG544" s="20"/>
      <c r="AH544" s="9"/>
      <c r="AI544" s="1">
        <f t="shared" si="426"/>
        <v>0</v>
      </c>
      <c r="AJ544" s="20"/>
      <c r="AK544" s="9"/>
      <c r="AL544" s="1">
        <f t="shared" si="427"/>
        <v>0</v>
      </c>
      <c r="AM544" s="20"/>
      <c r="AN544" s="9"/>
      <c r="AO544" s="1">
        <f t="shared" si="428"/>
        <v>0</v>
      </c>
      <c r="AP544" s="20"/>
      <c r="AQ544" s="9"/>
      <c r="AR544" s="1">
        <f t="shared" si="429"/>
        <v>0</v>
      </c>
      <c r="AT544" s="9"/>
      <c r="AU544" s="1">
        <f t="shared" si="430"/>
        <v>0</v>
      </c>
      <c r="AV544" s="20"/>
      <c r="AW544" s="9"/>
      <c r="AX544" s="1">
        <f t="shared" si="431"/>
        <v>0</v>
      </c>
      <c r="AY544" s="20"/>
      <c r="AZ544" s="10">
        <f t="shared" si="432"/>
        <v>20</v>
      </c>
      <c r="BA544" s="10">
        <f t="shared" si="433"/>
        <v>1</v>
      </c>
    </row>
    <row r="545" spans="1:53" x14ac:dyDescent="0.25">
      <c r="A545" s="16"/>
      <c r="B545" s="1" t="s">
        <v>5</v>
      </c>
      <c r="C545" s="24" t="s">
        <v>13</v>
      </c>
      <c r="D545" s="21"/>
      <c r="E545" s="1">
        <f t="shared" si="416"/>
        <v>0</v>
      </c>
      <c r="F545" s="20"/>
      <c r="G545" s="19"/>
      <c r="H545" s="1">
        <f t="shared" si="417"/>
        <v>0</v>
      </c>
      <c r="I545" s="20"/>
      <c r="J545" s="9"/>
      <c r="K545" s="1">
        <f t="shared" si="418"/>
        <v>0</v>
      </c>
      <c r="L545" s="20"/>
      <c r="M545" s="9"/>
      <c r="N545" s="1">
        <f t="shared" si="419"/>
        <v>0</v>
      </c>
      <c r="O545" s="20"/>
      <c r="P545" s="9"/>
      <c r="Q545" s="1">
        <f t="shared" si="420"/>
        <v>0</v>
      </c>
      <c r="R545" s="20"/>
      <c r="S545" s="9">
        <v>3</v>
      </c>
      <c r="T545" s="1">
        <f t="shared" si="421"/>
        <v>1</v>
      </c>
      <c r="U545" s="20"/>
      <c r="V545" s="9"/>
      <c r="W545" s="1">
        <f t="shared" si="422"/>
        <v>0</v>
      </c>
      <c r="X545" s="20"/>
      <c r="Y545" s="9"/>
      <c r="Z545" s="1">
        <f t="shared" si="423"/>
        <v>0</v>
      </c>
      <c r="AA545" s="20"/>
      <c r="AB545" s="9"/>
      <c r="AC545" s="1">
        <f t="shared" si="424"/>
        <v>0</v>
      </c>
      <c r="AD545" s="20"/>
      <c r="AE545" s="9"/>
      <c r="AF545" s="1">
        <f t="shared" si="425"/>
        <v>0</v>
      </c>
      <c r="AG545" s="20"/>
      <c r="AH545" s="9"/>
      <c r="AI545" s="1">
        <f t="shared" si="426"/>
        <v>0</v>
      </c>
      <c r="AJ545" s="20"/>
      <c r="AK545" s="9"/>
      <c r="AL545" s="1">
        <f t="shared" si="427"/>
        <v>0</v>
      </c>
      <c r="AM545" s="20"/>
      <c r="AN545" s="9"/>
      <c r="AO545" s="1">
        <f t="shared" si="428"/>
        <v>0</v>
      </c>
      <c r="AP545" s="20"/>
      <c r="AQ545" s="9"/>
      <c r="AR545" s="1">
        <f t="shared" si="429"/>
        <v>0</v>
      </c>
      <c r="AT545" s="9"/>
      <c r="AU545" s="1">
        <f t="shared" si="430"/>
        <v>0</v>
      </c>
      <c r="AV545" s="20"/>
      <c r="AW545" s="9"/>
      <c r="AX545" s="1">
        <f t="shared" si="431"/>
        <v>0</v>
      </c>
      <c r="AY545" s="20"/>
      <c r="AZ545" s="10">
        <f t="shared" si="432"/>
        <v>3</v>
      </c>
      <c r="BA545" s="10">
        <f t="shared" si="433"/>
        <v>1</v>
      </c>
    </row>
    <row r="546" spans="1:53" x14ac:dyDescent="0.25">
      <c r="A546" s="17"/>
      <c r="B546" s="1" t="s">
        <v>25</v>
      </c>
      <c r="C546" s="23" t="s">
        <v>24</v>
      </c>
      <c r="D546" s="21"/>
      <c r="E546" s="1">
        <f t="shared" si="416"/>
        <v>0</v>
      </c>
      <c r="F546" s="20"/>
      <c r="G546" s="19"/>
      <c r="H546" s="1">
        <f t="shared" si="417"/>
        <v>0</v>
      </c>
      <c r="I546" s="20"/>
      <c r="J546" s="9"/>
      <c r="K546" s="1">
        <f t="shared" si="418"/>
        <v>0</v>
      </c>
      <c r="L546" s="20"/>
      <c r="M546" s="9"/>
      <c r="N546" s="1">
        <f t="shared" si="419"/>
        <v>0</v>
      </c>
      <c r="O546" s="20"/>
      <c r="P546" s="9"/>
      <c r="Q546" s="1">
        <f t="shared" si="420"/>
        <v>0</v>
      </c>
      <c r="R546" s="20"/>
      <c r="S546" s="9"/>
      <c r="T546" s="1">
        <f t="shared" si="421"/>
        <v>0</v>
      </c>
      <c r="U546" s="20"/>
      <c r="V546" s="9"/>
      <c r="W546" s="1">
        <f t="shared" si="422"/>
        <v>0</v>
      </c>
      <c r="X546" s="20"/>
      <c r="Y546" s="9"/>
      <c r="Z546" s="1">
        <f t="shared" si="423"/>
        <v>0</v>
      </c>
      <c r="AA546" s="20"/>
      <c r="AB546" s="9"/>
      <c r="AC546" s="1">
        <f t="shared" si="424"/>
        <v>0</v>
      </c>
      <c r="AD546" s="20"/>
      <c r="AE546" s="9"/>
      <c r="AF546" s="1">
        <f t="shared" si="425"/>
        <v>0</v>
      </c>
      <c r="AG546" s="20"/>
      <c r="AH546" s="9"/>
      <c r="AI546" s="1">
        <f t="shared" si="426"/>
        <v>0</v>
      </c>
      <c r="AJ546" s="20"/>
      <c r="AK546" s="9"/>
      <c r="AL546" s="1">
        <f t="shared" si="427"/>
        <v>0</v>
      </c>
      <c r="AM546" s="20"/>
      <c r="AN546" s="9"/>
      <c r="AO546" s="1">
        <f t="shared" si="428"/>
        <v>0</v>
      </c>
      <c r="AP546" s="20"/>
      <c r="AQ546" s="9"/>
      <c r="AR546" s="1">
        <f t="shared" si="429"/>
        <v>0</v>
      </c>
      <c r="AT546" s="9"/>
      <c r="AU546" s="1">
        <f t="shared" si="430"/>
        <v>0</v>
      </c>
      <c r="AV546" s="20"/>
      <c r="AW546" s="9"/>
      <c r="AX546" s="1">
        <f t="shared" si="431"/>
        <v>0</v>
      </c>
      <c r="AY546" s="20"/>
      <c r="AZ546" s="10">
        <f t="shared" si="432"/>
        <v>0</v>
      </c>
      <c r="BA546" s="10">
        <f t="shared" si="433"/>
        <v>0</v>
      </c>
    </row>
    <row r="547" spans="1:53" x14ac:dyDescent="0.25">
      <c r="A547" s="1"/>
      <c r="B547" s="1" t="s">
        <v>30</v>
      </c>
      <c r="C547" s="24" t="s">
        <v>23</v>
      </c>
      <c r="D547" s="21"/>
      <c r="E547" s="1">
        <f t="shared" si="416"/>
        <v>0</v>
      </c>
      <c r="F547" s="20"/>
      <c r="G547" s="19"/>
      <c r="H547" s="1">
        <f t="shared" si="417"/>
        <v>0</v>
      </c>
      <c r="I547" s="20"/>
      <c r="J547" s="9"/>
      <c r="K547" s="1">
        <f t="shared" si="418"/>
        <v>0</v>
      </c>
      <c r="L547" s="20"/>
      <c r="M547" s="9"/>
      <c r="N547" s="1">
        <f t="shared" si="419"/>
        <v>0</v>
      </c>
      <c r="O547" s="20"/>
      <c r="P547" s="9"/>
      <c r="Q547" s="1">
        <f t="shared" si="420"/>
        <v>0</v>
      </c>
      <c r="R547" s="20"/>
      <c r="S547" s="9"/>
      <c r="T547" s="1">
        <f t="shared" si="421"/>
        <v>0</v>
      </c>
      <c r="U547" s="20"/>
      <c r="V547" s="9"/>
      <c r="W547" s="1">
        <f t="shared" si="422"/>
        <v>0</v>
      </c>
      <c r="X547" s="20"/>
      <c r="Y547" s="9"/>
      <c r="Z547" s="1">
        <f t="shared" si="423"/>
        <v>0</v>
      </c>
      <c r="AA547" s="20"/>
      <c r="AB547" s="9"/>
      <c r="AC547" s="1">
        <f t="shared" si="424"/>
        <v>0</v>
      </c>
      <c r="AD547" s="20"/>
      <c r="AE547" s="9"/>
      <c r="AF547" s="1">
        <f t="shared" si="425"/>
        <v>0</v>
      </c>
      <c r="AG547" s="20"/>
      <c r="AH547" s="9"/>
      <c r="AI547" s="1">
        <f t="shared" si="426"/>
        <v>0</v>
      </c>
      <c r="AJ547" s="20"/>
      <c r="AK547" s="9"/>
      <c r="AL547" s="1">
        <f t="shared" si="427"/>
        <v>0</v>
      </c>
      <c r="AM547" s="20"/>
      <c r="AN547" s="9"/>
      <c r="AO547" s="1">
        <f t="shared" si="428"/>
        <v>0</v>
      </c>
      <c r="AP547" s="20"/>
      <c r="AQ547" s="9"/>
      <c r="AR547" s="1">
        <f t="shared" si="429"/>
        <v>0</v>
      </c>
      <c r="AT547" s="9"/>
      <c r="AU547" s="1">
        <f t="shared" si="430"/>
        <v>0</v>
      </c>
      <c r="AV547" s="20"/>
      <c r="AW547" s="9"/>
      <c r="AX547" s="1">
        <f t="shared" si="431"/>
        <v>0</v>
      </c>
      <c r="AY547" s="20"/>
      <c r="AZ547" s="10">
        <f t="shared" si="432"/>
        <v>0</v>
      </c>
      <c r="BA547" s="10">
        <f t="shared" si="433"/>
        <v>0</v>
      </c>
    </row>
    <row r="548" spans="1:53" x14ac:dyDescent="0.25">
      <c r="A548" s="1"/>
      <c r="B548" s="1" t="s">
        <v>35</v>
      </c>
      <c r="C548" s="27" t="s">
        <v>37</v>
      </c>
      <c r="D548" s="28"/>
      <c r="E548" s="1">
        <f t="shared" si="416"/>
        <v>0</v>
      </c>
      <c r="F548" s="20"/>
      <c r="G548" s="19"/>
      <c r="H548" s="1">
        <f t="shared" si="417"/>
        <v>0</v>
      </c>
      <c r="I548" s="20"/>
      <c r="J548" s="9"/>
      <c r="K548" s="1">
        <f t="shared" si="418"/>
        <v>0</v>
      </c>
      <c r="L548" s="20"/>
      <c r="M548" s="9"/>
      <c r="N548" s="1">
        <f t="shared" si="419"/>
        <v>0</v>
      </c>
      <c r="O548" s="20"/>
      <c r="P548" s="9"/>
      <c r="Q548" s="1">
        <f t="shared" si="420"/>
        <v>0</v>
      </c>
      <c r="R548" s="20"/>
      <c r="S548" s="9"/>
      <c r="T548" s="1">
        <f t="shared" si="421"/>
        <v>0</v>
      </c>
      <c r="U548" s="20"/>
      <c r="V548" s="9"/>
      <c r="W548" s="1">
        <f t="shared" si="422"/>
        <v>0</v>
      </c>
      <c r="X548" s="20"/>
      <c r="Y548" s="9"/>
      <c r="Z548" s="1">
        <f t="shared" si="423"/>
        <v>0</v>
      </c>
      <c r="AA548" s="20"/>
      <c r="AB548" s="9"/>
      <c r="AC548" s="1">
        <f t="shared" si="424"/>
        <v>0</v>
      </c>
      <c r="AD548" s="20"/>
      <c r="AE548" s="9"/>
      <c r="AF548" s="1">
        <f t="shared" si="425"/>
        <v>0</v>
      </c>
      <c r="AG548" s="20"/>
      <c r="AH548" s="9"/>
      <c r="AI548" s="1">
        <f t="shared" si="426"/>
        <v>0</v>
      </c>
      <c r="AJ548" s="20"/>
      <c r="AK548" s="9"/>
      <c r="AL548" s="1">
        <f t="shared" si="427"/>
        <v>0</v>
      </c>
      <c r="AM548" s="20"/>
      <c r="AN548" s="9"/>
      <c r="AO548" s="1">
        <f t="shared" si="428"/>
        <v>0</v>
      </c>
      <c r="AP548" s="20"/>
      <c r="AQ548" s="9"/>
      <c r="AR548" s="1">
        <f t="shared" si="429"/>
        <v>0</v>
      </c>
      <c r="AT548" s="9"/>
      <c r="AU548" s="1">
        <f t="shared" si="430"/>
        <v>0</v>
      </c>
      <c r="AV548" s="20"/>
      <c r="AW548" s="9"/>
      <c r="AX548" s="1">
        <f t="shared" si="431"/>
        <v>0</v>
      </c>
      <c r="AY548" s="20"/>
      <c r="AZ548" s="10">
        <f t="shared" si="432"/>
        <v>0</v>
      </c>
      <c r="BA548" s="10">
        <f t="shared" si="433"/>
        <v>0</v>
      </c>
    </row>
    <row r="549" spans="1:53" x14ac:dyDescent="0.25">
      <c r="A549" s="1"/>
      <c r="B549" s="1" t="s">
        <v>36</v>
      </c>
      <c r="C549" s="23" t="s">
        <v>36</v>
      </c>
      <c r="D549" s="21"/>
      <c r="E549" s="1">
        <f t="shared" si="416"/>
        <v>0</v>
      </c>
      <c r="F549" s="20"/>
      <c r="G549" s="19"/>
      <c r="H549" s="1">
        <f t="shared" si="417"/>
        <v>0</v>
      </c>
      <c r="I549" s="20"/>
      <c r="J549" s="9"/>
      <c r="K549" s="1">
        <f t="shared" si="418"/>
        <v>0</v>
      </c>
      <c r="L549" s="20"/>
      <c r="M549" s="9"/>
      <c r="N549" s="1">
        <f t="shared" si="419"/>
        <v>0</v>
      </c>
      <c r="O549" s="20"/>
      <c r="P549" s="9"/>
      <c r="Q549" s="1">
        <f t="shared" si="420"/>
        <v>0</v>
      </c>
      <c r="R549" s="20"/>
      <c r="S549" s="9"/>
      <c r="T549" s="1">
        <f t="shared" si="421"/>
        <v>0</v>
      </c>
      <c r="U549" s="20"/>
      <c r="V549" s="9"/>
      <c r="W549" s="1">
        <f t="shared" si="422"/>
        <v>0</v>
      </c>
      <c r="X549" s="20"/>
      <c r="Y549" s="9"/>
      <c r="Z549" s="1">
        <f t="shared" si="423"/>
        <v>0</v>
      </c>
      <c r="AA549" s="20"/>
      <c r="AB549" s="9"/>
      <c r="AC549" s="1">
        <f t="shared" si="424"/>
        <v>0</v>
      </c>
      <c r="AD549" s="20"/>
      <c r="AE549" s="9"/>
      <c r="AF549" s="1">
        <f t="shared" si="425"/>
        <v>0</v>
      </c>
      <c r="AG549" s="20"/>
      <c r="AH549" s="9"/>
      <c r="AI549" s="1">
        <f t="shared" si="426"/>
        <v>0</v>
      </c>
      <c r="AJ549" s="20"/>
      <c r="AK549" s="9"/>
      <c r="AL549" s="1">
        <f t="shared" si="427"/>
        <v>0</v>
      </c>
      <c r="AM549" s="20"/>
      <c r="AN549" s="9"/>
      <c r="AO549" s="1">
        <f t="shared" si="428"/>
        <v>0</v>
      </c>
      <c r="AP549" s="20"/>
      <c r="AQ549" s="9"/>
      <c r="AR549" s="1">
        <f t="shared" si="429"/>
        <v>0</v>
      </c>
      <c r="AT549" s="9"/>
      <c r="AU549" s="1">
        <f t="shared" si="430"/>
        <v>0</v>
      </c>
      <c r="AV549" s="20"/>
      <c r="AW549" s="9"/>
      <c r="AX549" s="1">
        <f t="shared" si="431"/>
        <v>0</v>
      </c>
      <c r="AY549" s="20"/>
      <c r="AZ549" s="10">
        <f t="shared" si="432"/>
        <v>0</v>
      </c>
      <c r="BA549" s="10">
        <f t="shared" si="433"/>
        <v>0</v>
      </c>
    </row>
    <row r="550" spans="1:53" ht="15.75" thickBot="1" x14ac:dyDescent="0.3">
      <c r="A550" s="1"/>
      <c r="B550" s="1"/>
      <c r="C550" s="23"/>
      <c r="D550" s="21"/>
      <c r="E550" s="1">
        <f t="shared" si="416"/>
        <v>0</v>
      </c>
      <c r="F550" s="20"/>
      <c r="G550" s="19"/>
      <c r="H550" s="1">
        <f t="shared" si="417"/>
        <v>0</v>
      </c>
      <c r="I550" s="20"/>
      <c r="J550" s="9"/>
      <c r="K550" s="1">
        <f t="shared" si="418"/>
        <v>0</v>
      </c>
      <c r="L550" s="20"/>
      <c r="M550" s="9"/>
      <c r="N550" s="1">
        <f t="shared" si="419"/>
        <v>0</v>
      </c>
      <c r="O550" s="20"/>
      <c r="P550" s="9"/>
      <c r="Q550" s="1">
        <f t="shared" si="420"/>
        <v>0</v>
      </c>
      <c r="R550" s="20"/>
      <c r="S550" s="9"/>
      <c r="T550" s="1">
        <f t="shared" si="421"/>
        <v>0</v>
      </c>
      <c r="U550" s="20"/>
      <c r="V550" s="9"/>
      <c r="W550" s="1">
        <f t="shared" si="422"/>
        <v>0</v>
      </c>
      <c r="X550" s="20"/>
      <c r="Y550" s="9"/>
      <c r="Z550" s="1">
        <f t="shared" si="423"/>
        <v>0</v>
      </c>
      <c r="AA550" s="20"/>
      <c r="AB550" s="9"/>
      <c r="AC550" s="1">
        <f t="shared" si="424"/>
        <v>0</v>
      </c>
      <c r="AD550" s="20"/>
      <c r="AE550" s="9"/>
      <c r="AF550" s="1">
        <f t="shared" si="425"/>
        <v>0</v>
      </c>
      <c r="AG550" s="20"/>
      <c r="AH550" s="9"/>
      <c r="AI550" s="1">
        <f t="shared" si="426"/>
        <v>0</v>
      </c>
      <c r="AJ550" s="20"/>
      <c r="AK550" s="9"/>
      <c r="AL550" s="1">
        <f t="shared" si="427"/>
        <v>0</v>
      </c>
      <c r="AM550" s="20"/>
      <c r="AN550" s="9"/>
      <c r="AO550" s="1">
        <f t="shared" si="428"/>
        <v>0</v>
      </c>
      <c r="AP550" s="20"/>
      <c r="AQ550" s="9"/>
      <c r="AR550" s="1">
        <f t="shared" si="429"/>
        <v>0</v>
      </c>
      <c r="AT550" s="9"/>
      <c r="AU550" s="1">
        <f t="shared" si="430"/>
        <v>0</v>
      </c>
      <c r="AV550" s="20"/>
      <c r="AW550" s="9"/>
      <c r="AX550" s="1">
        <f t="shared" si="431"/>
        <v>0</v>
      </c>
      <c r="AY550" s="20"/>
      <c r="AZ550" s="10">
        <f t="shared" si="432"/>
        <v>0</v>
      </c>
      <c r="BA550" s="10">
        <f t="shared" si="433"/>
        <v>0</v>
      </c>
    </row>
    <row r="551" spans="1:53" ht="16.5" thickTop="1" thickBot="1" x14ac:dyDescent="0.3">
      <c r="A551" s="1"/>
      <c r="B551" s="1"/>
      <c r="C551" s="2"/>
      <c r="D551" s="1">
        <f>SUM(D534:D550)</f>
        <v>0</v>
      </c>
      <c r="E551" s="11">
        <f>SUM(E534:E550)</f>
        <v>1</v>
      </c>
      <c r="G551" s="1">
        <f>SUM(G534:G550)</f>
        <v>0</v>
      </c>
      <c r="H551" s="11">
        <f>SUM(H534:H550)</f>
        <v>1</v>
      </c>
      <c r="J551" s="1">
        <f>SUM(J534:J550)</f>
        <v>0</v>
      </c>
      <c r="K551" s="11">
        <f>SUM(K534:K550)</f>
        <v>0</v>
      </c>
      <c r="M551" s="1">
        <f>SUM(M534:M550)</f>
        <v>0</v>
      </c>
      <c r="N551" s="11">
        <f>SUM(N534:N550)</f>
        <v>0</v>
      </c>
      <c r="P551" s="1">
        <f>SUM(P534:P550)</f>
        <v>0</v>
      </c>
      <c r="Q551" s="11">
        <f>SUM(Q534:Q550)</f>
        <v>0</v>
      </c>
      <c r="S551" s="1">
        <f>SUM(S534:S550)</f>
        <v>68</v>
      </c>
      <c r="T551" s="11">
        <f>SUM(T534:T550)</f>
        <v>2</v>
      </c>
      <c r="V551" s="1">
        <f>SUM(V534:V550)</f>
        <v>65</v>
      </c>
      <c r="W551" s="11">
        <f>SUM(W534:W550)</f>
        <v>1</v>
      </c>
      <c r="Y551" s="1">
        <f>SUM(Y534:Y550)</f>
        <v>0</v>
      </c>
      <c r="Z551" s="11">
        <f>SUM(Z534:Z550)</f>
        <v>0</v>
      </c>
      <c r="AB551" s="1">
        <f>SUM(AB534:AB550)</f>
        <v>584</v>
      </c>
      <c r="AC551" s="11">
        <f>SUM(AC534:AC550)</f>
        <v>2</v>
      </c>
      <c r="AE551" s="1">
        <f>SUM(AE534:AE550)</f>
        <v>0</v>
      </c>
      <c r="AF551" s="11">
        <f>SUM(AF534:AF550)</f>
        <v>0</v>
      </c>
      <c r="AH551" s="1">
        <f>SUM(AH534:AH550)</f>
        <v>0</v>
      </c>
      <c r="AI551" s="11">
        <f>SUM(AI534:AI550)</f>
        <v>0</v>
      </c>
      <c r="AK551" s="1">
        <f>SUM(AK534:AK550)</f>
        <v>0</v>
      </c>
      <c r="AL551" s="11">
        <f>SUM(AL534:AL550)</f>
        <v>0</v>
      </c>
      <c r="AN551" s="1">
        <f>SUM(AN534:AN550)</f>
        <v>0</v>
      </c>
      <c r="AO551" s="11">
        <f>SUM(AO534:AO550)</f>
        <v>0</v>
      </c>
      <c r="AQ551" s="1">
        <f>SUM(AQ534:AQ550)</f>
        <v>0</v>
      </c>
      <c r="AR551" s="11">
        <f>SUM(AR534:AR550)</f>
        <v>0</v>
      </c>
      <c r="AT551" s="1">
        <f>SUM(AT534:AT550)</f>
        <v>0</v>
      </c>
      <c r="AU551" s="11">
        <f>SUM(AU534:AU550)</f>
        <v>0</v>
      </c>
      <c r="AW551" s="1">
        <f>SUM(AW534:AW550)</f>
        <v>0</v>
      </c>
      <c r="AX551" s="11">
        <f>SUM(AX534:AX550)</f>
        <v>0</v>
      </c>
      <c r="AZ551" s="12">
        <f>SUM(AZ534:AZ550)</f>
        <v>717</v>
      </c>
      <c r="BA551" s="14">
        <f>AVERAGE(BA534:BA550)</f>
        <v>0.41176470588235292</v>
      </c>
    </row>
    <row r="552" spans="1:53" ht="15.75" thickTop="1" x14ac:dyDescent="0.25"/>
    <row r="553" spans="1:53" ht="22.5" x14ac:dyDescent="0.3">
      <c r="A553" s="1"/>
      <c r="B553" s="4" t="s">
        <v>1</v>
      </c>
      <c r="C553" s="2"/>
      <c r="D553" s="3"/>
      <c r="E553" s="3"/>
      <c r="G553" s="1"/>
      <c r="H553" s="1"/>
      <c r="J553" s="1"/>
      <c r="K553" s="1"/>
      <c r="M553" s="1"/>
      <c r="N553" s="1"/>
      <c r="P553" s="1"/>
      <c r="Q553" s="1"/>
      <c r="S553" s="1"/>
      <c r="T553" s="1"/>
      <c r="V553" s="1"/>
      <c r="W553" s="1"/>
      <c r="Y553" s="1"/>
      <c r="Z553" s="1"/>
      <c r="AB553" s="1"/>
      <c r="AC553" s="1"/>
      <c r="AE553" s="1"/>
      <c r="AF553" s="1"/>
      <c r="AH553" s="1"/>
      <c r="AI553" s="1"/>
      <c r="AK553" s="1"/>
      <c r="AL553" s="1"/>
      <c r="AN553" s="1"/>
      <c r="AO553" s="1"/>
      <c r="AQ553" s="1"/>
      <c r="AR553" s="1"/>
      <c r="AT553" s="1"/>
      <c r="AU553" s="1"/>
      <c r="AW553" s="1"/>
      <c r="AX553" s="1"/>
      <c r="AY553" s="1"/>
      <c r="AZ553" s="1"/>
    </row>
    <row r="554" spans="1:53" x14ac:dyDescent="0.25">
      <c r="A554" s="1"/>
      <c r="B554" s="1"/>
      <c r="C554" s="2"/>
      <c r="D554" s="26" t="s">
        <v>38</v>
      </c>
      <c r="E554" s="15"/>
      <c r="G554" s="136" t="s">
        <v>39</v>
      </c>
      <c r="H554" s="136"/>
      <c r="J554" s="136" t="s">
        <v>41</v>
      </c>
      <c r="K554" s="136"/>
      <c r="M554" s="136" t="s">
        <v>40</v>
      </c>
      <c r="N554" s="136"/>
      <c r="P554" s="136" t="s">
        <v>42</v>
      </c>
      <c r="Q554" s="136"/>
      <c r="S554" s="136" t="s">
        <v>43</v>
      </c>
      <c r="T554" s="136"/>
      <c r="V554" s="136" t="s">
        <v>44</v>
      </c>
      <c r="W554" s="136"/>
      <c r="Y554" s="136" t="s">
        <v>45</v>
      </c>
      <c r="Z554" s="136"/>
      <c r="AB554" s="136" t="s">
        <v>46</v>
      </c>
      <c r="AC554" s="136"/>
      <c r="AE554" s="136" t="s">
        <v>47</v>
      </c>
      <c r="AF554" s="136"/>
      <c r="AH554" s="136" t="s">
        <v>48</v>
      </c>
      <c r="AI554" s="136"/>
      <c r="AK554" s="136" t="s">
        <v>46</v>
      </c>
      <c r="AL554" s="136"/>
      <c r="AN554" s="136" t="s">
        <v>47</v>
      </c>
      <c r="AO554" s="136"/>
      <c r="AQ554" s="136" t="s">
        <v>48</v>
      </c>
      <c r="AR554" s="136"/>
      <c r="AT554" s="26" t="s">
        <v>49</v>
      </c>
      <c r="AU554" s="26"/>
      <c r="AW554" s="26" t="s">
        <v>50</v>
      </c>
      <c r="AX554" s="26"/>
      <c r="AY554" s="1"/>
      <c r="AZ554" s="1"/>
    </row>
    <row r="555" spans="1:53" ht="18" thickBot="1" x14ac:dyDescent="0.35">
      <c r="A555" s="1"/>
      <c r="B555" s="5" t="s">
        <v>2</v>
      </c>
      <c r="C555" s="6" t="s">
        <v>3</v>
      </c>
      <c r="D555" s="7" t="s">
        <v>9</v>
      </c>
      <c r="E555" s="7" t="s">
        <v>4</v>
      </c>
      <c r="G555" s="7" t="s">
        <v>9</v>
      </c>
      <c r="H555" s="8" t="s">
        <v>4</v>
      </c>
      <c r="J555" s="7" t="s">
        <v>9</v>
      </c>
      <c r="K555" s="8" t="s">
        <v>4</v>
      </c>
      <c r="M555" s="7" t="s">
        <v>9</v>
      </c>
      <c r="N555" s="8" t="s">
        <v>4</v>
      </c>
      <c r="P555" s="7" t="s">
        <v>9</v>
      </c>
      <c r="Q555" s="8" t="s">
        <v>4</v>
      </c>
      <c r="S555" s="7" t="s">
        <v>9</v>
      </c>
      <c r="T555" s="8" t="s">
        <v>4</v>
      </c>
      <c r="V555" s="7" t="s">
        <v>9</v>
      </c>
      <c r="W555" s="8" t="s">
        <v>4</v>
      </c>
      <c r="Y555" s="7" t="s">
        <v>9</v>
      </c>
      <c r="Z555" s="8" t="s">
        <v>4</v>
      </c>
      <c r="AB555" s="7" t="s">
        <v>9</v>
      </c>
      <c r="AC555" s="8" t="s">
        <v>4</v>
      </c>
      <c r="AE555" s="7" t="s">
        <v>9</v>
      </c>
      <c r="AF555" s="8" t="s">
        <v>4</v>
      </c>
      <c r="AH555" s="7" t="s">
        <v>9</v>
      </c>
      <c r="AI555" s="8" t="s">
        <v>4</v>
      </c>
      <c r="AK555" s="7" t="s">
        <v>9</v>
      </c>
      <c r="AL555" s="8" t="s">
        <v>4</v>
      </c>
      <c r="AN555" s="7" t="s">
        <v>9</v>
      </c>
      <c r="AO555" s="8" t="s">
        <v>4</v>
      </c>
      <c r="AQ555" s="7" t="s">
        <v>9</v>
      </c>
      <c r="AR555" s="8" t="s">
        <v>4</v>
      </c>
      <c r="AT555" s="7" t="s">
        <v>9</v>
      </c>
      <c r="AU555" s="8" t="s">
        <v>4</v>
      </c>
      <c r="AW555" s="7" t="s">
        <v>9</v>
      </c>
      <c r="AX555" s="8" t="s">
        <v>4</v>
      </c>
      <c r="AZ555" s="8" t="s">
        <v>10</v>
      </c>
      <c r="BA555" s="5" t="s">
        <v>11</v>
      </c>
    </row>
    <row r="556" spans="1:53" ht="16.5" thickTop="1" thickBot="1" x14ac:dyDescent="0.3">
      <c r="A556" s="13" t="s">
        <v>75</v>
      </c>
      <c r="B556" s="1"/>
      <c r="C556" s="22"/>
      <c r="D556" s="3"/>
      <c r="E556" s="3"/>
      <c r="F556" s="20"/>
      <c r="G556" s="1"/>
      <c r="H556" s="1"/>
      <c r="I556" s="20"/>
      <c r="J556" s="1"/>
      <c r="K556" s="1"/>
      <c r="L556" s="20"/>
      <c r="M556" s="1"/>
      <c r="N556" s="1"/>
      <c r="O556" s="20"/>
      <c r="P556" s="1"/>
      <c r="Q556" s="1"/>
      <c r="R556" s="20"/>
      <c r="S556" s="1"/>
      <c r="T556" s="1"/>
      <c r="U556" s="20"/>
      <c r="V556" s="1"/>
      <c r="W556" s="1"/>
      <c r="X556" s="20"/>
      <c r="Y556" s="1"/>
      <c r="Z556" s="1"/>
      <c r="AA556" s="20"/>
      <c r="AB556" s="1"/>
      <c r="AC556" s="1"/>
      <c r="AD556" s="20"/>
      <c r="AE556" s="1"/>
      <c r="AF556" s="1"/>
      <c r="AG556" s="20"/>
      <c r="AH556" s="1"/>
      <c r="AI556" s="1"/>
      <c r="AJ556" s="20"/>
      <c r="AK556" s="1"/>
      <c r="AL556" s="1"/>
      <c r="AM556" s="20"/>
      <c r="AN556" s="1"/>
      <c r="AO556" s="1"/>
      <c r="AP556" s="20"/>
      <c r="AQ556" s="1"/>
      <c r="AR556" s="1"/>
      <c r="AT556" s="1"/>
      <c r="AU556" s="1"/>
      <c r="AV556" s="20"/>
      <c r="AW556" s="1"/>
      <c r="AX556" s="1"/>
      <c r="AY556" s="20"/>
      <c r="AZ556" s="1"/>
      <c r="BA556" s="1"/>
    </row>
    <row r="557" spans="1:53" x14ac:dyDescent="0.25">
      <c r="A557" s="1"/>
      <c r="B557" s="1" t="s">
        <v>26</v>
      </c>
      <c r="C557" s="23" t="s">
        <v>27</v>
      </c>
      <c r="D557" s="21"/>
      <c r="E557" s="1">
        <f t="shared" ref="E557:E573" si="434">COUNT(D557)</f>
        <v>0</v>
      </c>
      <c r="F557" s="20"/>
      <c r="G557" s="19"/>
      <c r="H557" s="1">
        <f t="shared" ref="H557:H573" si="435">COUNT(G557)</f>
        <v>0</v>
      </c>
      <c r="I557" s="20"/>
      <c r="J557" s="9"/>
      <c r="K557" s="1">
        <f t="shared" ref="K557:K573" si="436">COUNT(J557)</f>
        <v>0</v>
      </c>
      <c r="L557" s="20"/>
      <c r="M557" s="9"/>
      <c r="N557" s="1">
        <f t="shared" ref="N557:N573" si="437">COUNT(M557)</f>
        <v>0</v>
      </c>
      <c r="O557" s="20"/>
      <c r="P557" s="9"/>
      <c r="Q557" s="1">
        <f t="shared" ref="Q557:Q573" si="438">COUNT(P557)</f>
        <v>0</v>
      </c>
      <c r="R557" s="20"/>
      <c r="S557" s="9"/>
      <c r="T557" s="1">
        <f t="shared" ref="T557:T573" si="439">COUNT(S557)</f>
        <v>0</v>
      </c>
      <c r="U557" s="20"/>
      <c r="V557" s="9"/>
      <c r="W557" s="1">
        <f t="shared" ref="W557:W573" si="440">COUNT(V557)</f>
        <v>0</v>
      </c>
      <c r="X557" s="20"/>
      <c r="Y557" s="9"/>
      <c r="Z557" s="1">
        <f t="shared" ref="Z557:Z573" si="441">COUNT(Y557)</f>
        <v>0</v>
      </c>
      <c r="AA557" s="20"/>
      <c r="AB557" s="9"/>
      <c r="AC557" s="1">
        <f t="shared" ref="AC557:AC573" si="442">COUNT(AB557)</f>
        <v>0</v>
      </c>
      <c r="AD557" s="20"/>
      <c r="AE557" s="9"/>
      <c r="AF557" s="1">
        <f t="shared" ref="AF557:AF573" si="443">COUNT(AE557)</f>
        <v>0</v>
      </c>
      <c r="AG557" s="20"/>
      <c r="AH557" s="9"/>
      <c r="AI557" s="1">
        <f t="shared" ref="AI557:AI573" si="444">COUNT(AH557)</f>
        <v>0</v>
      </c>
      <c r="AJ557" s="20"/>
      <c r="AK557" s="9"/>
      <c r="AL557" s="1">
        <f t="shared" ref="AL557:AL573" si="445">COUNT(AK557)</f>
        <v>0</v>
      </c>
      <c r="AM557" s="20"/>
      <c r="AN557" s="9"/>
      <c r="AO557" s="1">
        <f t="shared" ref="AO557:AO573" si="446">COUNT(AN557)</f>
        <v>0</v>
      </c>
      <c r="AP557" s="20"/>
      <c r="AQ557" s="9"/>
      <c r="AR557" s="1">
        <f t="shared" ref="AR557:AR573" si="447">COUNT(AQ557)</f>
        <v>0</v>
      </c>
      <c r="AT557" s="9"/>
      <c r="AU557" s="1">
        <f t="shared" ref="AU557:AU573" si="448">COUNT(AT557)</f>
        <v>0</v>
      </c>
      <c r="AV557" s="20"/>
      <c r="AW557" s="9"/>
      <c r="AX557" s="1">
        <f t="shared" ref="AX557:AX573" si="449">COUNT(AW557)</f>
        <v>0</v>
      </c>
      <c r="AY557" s="20"/>
      <c r="AZ557" s="10">
        <f t="shared" ref="AZ557:AZ573" si="450">SUM(AW557,AT557,AH557,AE557,AB557,Y557,V557,S557,P557,M557,J557,G557,D557)</f>
        <v>0</v>
      </c>
      <c r="BA557" s="10">
        <f t="shared" ref="BA557:BA573" si="451">SUM(AX557,AU557,AI557,AF557,AC557,Z557,W557,T557,Q557,N557,K557,H557,E557)</f>
        <v>0</v>
      </c>
    </row>
    <row r="558" spans="1:53" x14ac:dyDescent="0.25">
      <c r="A558" s="1"/>
      <c r="B558" s="18" t="s">
        <v>15</v>
      </c>
      <c r="C558" s="24" t="s">
        <v>22</v>
      </c>
      <c r="D558" s="21"/>
      <c r="E558" s="1">
        <f t="shared" si="434"/>
        <v>0</v>
      </c>
      <c r="F558" s="20"/>
      <c r="G558" s="19"/>
      <c r="H558" s="1">
        <f t="shared" si="435"/>
        <v>0</v>
      </c>
      <c r="I558" s="20"/>
      <c r="J558" s="9"/>
      <c r="K558" s="1">
        <f t="shared" si="436"/>
        <v>0</v>
      </c>
      <c r="L558" s="20"/>
      <c r="M558" s="9"/>
      <c r="N558" s="1">
        <f t="shared" si="437"/>
        <v>0</v>
      </c>
      <c r="O558" s="20"/>
      <c r="P558" s="9"/>
      <c r="Q558" s="1">
        <f t="shared" si="438"/>
        <v>0</v>
      </c>
      <c r="R558" s="20"/>
      <c r="S558" s="9"/>
      <c r="T558" s="1">
        <f t="shared" si="439"/>
        <v>0</v>
      </c>
      <c r="U558" s="20"/>
      <c r="V558" s="9"/>
      <c r="W558" s="1">
        <f t="shared" si="440"/>
        <v>0</v>
      </c>
      <c r="X558" s="20"/>
      <c r="Y558" s="9"/>
      <c r="Z558" s="1">
        <f t="shared" si="441"/>
        <v>0</v>
      </c>
      <c r="AA558" s="20"/>
      <c r="AB558" s="9"/>
      <c r="AC558" s="1">
        <f t="shared" si="442"/>
        <v>0</v>
      </c>
      <c r="AD558" s="20"/>
      <c r="AE558" s="9"/>
      <c r="AF558" s="1">
        <f t="shared" si="443"/>
        <v>0</v>
      </c>
      <c r="AG558" s="20"/>
      <c r="AH558" s="9"/>
      <c r="AI558" s="1">
        <f t="shared" si="444"/>
        <v>0</v>
      </c>
      <c r="AJ558" s="20"/>
      <c r="AK558" s="9"/>
      <c r="AL558" s="1">
        <f t="shared" si="445"/>
        <v>0</v>
      </c>
      <c r="AM558" s="20"/>
      <c r="AN558" s="9"/>
      <c r="AO558" s="1">
        <f t="shared" si="446"/>
        <v>0</v>
      </c>
      <c r="AP558" s="20"/>
      <c r="AQ558" s="9"/>
      <c r="AR558" s="1">
        <f t="shared" si="447"/>
        <v>0</v>
      </c>
      <c r="AT558" s="9"/>
      <c r="AU558" s="1">
        <f t="shared" si="448"/>
        <v>0</v>
      </c>
      <c r="AV558" s="20"/>
      <c r="AW558" s="9"/>
      <c r="AX558" s="1">
        <f t="shared" si="449"/>
        <v>0</v>
      </c>
      <c r="AY558" s="20"/>
      <c r="AZ558" s="10">
        <f t="shared" si="450"/>
        <v>0</v>
      </c>
      <c r="BA558" s="10">
        <f t="shared" si="451"/>
        <v>0</v>
      </c>
    </row>
    <row r="559" spans="1:53" x14ac:dyDescent="0.25">
      <c r="A559" s="1"/>
      <c r="B559" s="3" t="s">
        <v>17</v>
      </c>
      <c r="C559" s="23" t="s">
        <v>18</v>
      </c>
      <c r="D559" s="21"/>
      <c r="E559" s="1">
        <f t="shared" si="434"/>
        <v>0</v>
      </c>
      <c r="F559" s="20"/>
      <c r="G559" s="19"/>
      <c r="H559" s="1">
        <f t="shared" si="435"/>
        <v>0</v>
      </c>
      <c r="I559" s="20"/>
      <c r="J559" s="9"/>
      <c r="K559" s="1">
        <f t="shared" si="436"/>
        <v>0</v>
      </c>
      <c r="L559" s="20"/>
      <c r="M559" s="9"/>
      <c r="N559" s="1">
        <f t="shared" si="437"/>
        <v>0</v>
      </c>
      <c r="O559" s="20"/>
      <c r="P559" s="9"/>
      <c r="Q559" s="1">
        <f t="shared" si="438"/>
        <v>0</v>
      </c>
      <c r="R559" s="20"/>
      <c r="S559" s="9"/>
      <c r="T559" s="1">
        <f t="shared" si="439"/>
        <v>0</v>
      </c>
      <c r="U559" s="20"/>
      <c r="V559" s="9"/>
      <c r="W559" s="1">
        <f t="shared" si="440"/>
        <v>0</v>
      </c>
      <c r="X559" s="20"/>
      <c r="Y559" s="9"/>
      <c r="Z559" s="1">
        <f t="shared" si="441"/>
        <v>0</v>
      </c>
      <c r="AA559" s="20"/>
      <c r="AB559" s="9"/>
      <c r="AC559" s="1">
        <f t="shared" si="442"/>
        <v>0</v>
      </c>
      <c r="AD559" s="20"/>
      <c r="AE559" s="9"/>
      <c r="AF559" s="1">
        <f t="shared" si="443"/>
        <v>0</v>
      </c>
      <c r="AG559" s="20"/>
      <c r="AH559" s="9"/>
      <c r="AI559" s="1">
        <f t="shared" si="444"/>
        <v>0</v>
      </c>
      <c r="AJ559" s="20"/>
      <c r="AK559" s="9"/>
      <c r="AL559" s="1">
        <f t="shared" si="445"/>
        <v>0</v>
      </c>
      <c r="AM559" s="20"/>
      <c r="AN559" s="9"/>
      <c r="AO559" s="1">
        <f t="shared" si="446"/>
        <v>0</v>
      </c>
      <c r="AP559" s="20"/>
      <c r="AQ559" s="9"/>
      <c r="AR559" s="1">
        <f t="shared" si="447"/>
        <v>0</v>
      </c>
      <c r="AT559" s="9"/>
      <c r="AU559" s="1">
        <f t="shared" si="448"/>
        <v>0</v>
      </c>
      <c r="AV559" s="20"/>
      <c r="AW559" s="9"/>
      <c r="AX559" s="1">
        <f t="shared" si="449"/>
        <v>0</v>
      </c>
      <c r="AY559" s="20"/>
      <c r="AZ559" s="10">
        <f t="shared" si="450"/>
        <v>0</v>
      </c>
      <c r="BA559" s="10">
        <f t="shared" si="451"/>
        <v>0</v>
      </c>
    </row>
    <row r="560" spans="1:53" x14ac:dyDescent="0.25">
      <c r="A560" s="1"/>
      <c r="B560" s="1" t="s">
        <v>17</v>
      </c>
      <c r="C560" s="24" t="s">
        <v>19</v>
      </c>
      <c r="D560" s="21"/>
      <c r="E560" s="1">
        <f t="shared" si="434"/>
        <v>0</v>
      </c>
      <c r="F560" s="20"/>
      <c r="G560" s="19"/>
      <c r="H560" s="1">
        <f t="shared" si="435"/>
        <v>0</v>
      </c>
      <c r="I560" s="20"/>
      <c r="J560" s="9"/>
      <c r="K560" s="1">
        <f t="shared" si="436"/>
        <v>0</v>
      </c>
      <c r="L560" s="20"/>
      <c r="M560" s="9"/>
      <c r="N560" s="1">
        <f t="shared" si="437"/>
        <v>0</v>
      </c>
      <c r="O560" s="20"/>
      <c r="P560" s="9"/>
      <c r="Q560" s="1">
        <f t="shared" si="438"/>
        <v>0</v>
      </c>
      <c r="R560" s="20"/>
      <c r="S560" s="9"/>
      <c r="T560" s="1">
        <f t="shared" si="439"/>
        <v>0</v>
      </c>
      <c r="U560" s="20"/>
      <c r="V560" s="9"/>
      <c r="W560" s="1">
        <f t="shared" si="440"/>
        <v>0</v>
      </c>
      <c r="X560" s="20"/>
      <c r="Y560" s="9"/>
      <c r="Z560" s="1">
        <f t="shared" si="441"/>
        <v>0</v>
      </c>
      <c r="AA560" s="20"/>
      <c r="AB560" s="9"/>
      <c r="AC560" s="1">
        <f t="shared" si="442"/>
        <v>0</v>
      </c>
      <c r="AD560" s="20"/>
      <c r="AE560" s="9"/>
      <c r="AF560" s="1">
        <f t="shared" si="443"/>
        <v>0</v>
      </c>
      <c r="AG560" s="20"/>
      <c r="AH560" s="9"/>
      <c r="AI560" s="1">
        <f t="shared" si="444"/>
        <v>0</v>
      </c>
      <c r="AJ560" s="20"/>
      <c r="AK560" s="9"/>
      <c r="AL560" s="1">
        <f t="shared" si="445"/>
        <v>0</v>
      </c>
      <c r="AM560" s="20"/>
      <c r="AN560" s="9"/>
      <c r="AO560" s="1">
        <f t="shared" si="446"/>
        <v>0</v>
      </c>
      <c r="AP560" s="20"/>
      <c r="AQ560" s="9"/>
      <c r="AR560" s="1">
        <f t="shared" si="447"/>
        <v>0</v>
      </c>
      <c r="AT560" s="9"/>
      <c r="AU560" s="1">
        <f t="shared" si="448"/>
        <v>0</v>
      </c>
      <c r="AV560" s="20"/>
      <c r="AW560" s="9"/>
      <c r="AX560" s="1">
        <f t="shared" si="449"/>
        <v>0</v>
      </c>
      <c r="AY560" s="20"/>
      <c r="AZ560" s="10">
        <f t="shared" si="450"/>
        <v>0</v>
      </c>
      <c r="BA560" s="10">
        <f t="shared" si="451"/>
        <v>0</v>
      </c>
    </row>
    <row r="561" spans="1:53" x14ac:dyDescent="0.25">
      <c r="A561" s="1"/>
      <c r="B561" s="3" t="s">
        <v>14</v>
      </c>
      <c r="C561" s="24" t="s">
        <v>21</v>
      </c>
      <c r="D561" s="21"/>
      <c r="E561" s="1">
        <f t="shared" si="434"/>
        <v>0</v>
      </c>
      <c r="F561" s="20"/>
      <c r="G561" s="19"/>
      <c r="H561" s="1">
        <f t="shared" si="435"/>
        <v>0</v>
      </c>
      <c r="I561" s="20"/>
      <c r="J561" s="9"/>
      <c r="K561" s="1">
        <f t="shared" si="436"/>
        <v>0</v>
      </c>
      <c r="L561" s="20"/>
      <c r="M561" s="9"/>
      <c r="N561" s="1">
        <f t="shared" si="437"/>
        <v>0</v>
      </c>
      <c r="O561" s="20"/>
      <c r="P561" s="9"/>
      <c r="Q561" s="1">
        <f t="shared" si="438"/>
        <v>0</v>
      </c>
      <c r="R561" s="20"/>
      <c r="S561" s="9"/>
      <c r="T561" s="1">
        <f t="shared" si="439"/>
        <v>0</v>
      </c>
      <c r="U561" s="20"/>
      <c r="V561" s="9"/>
      <c r="W561" s="1">
        <f t="shared" si="440"/>
        <v>0</v>
      </c>
      <c r="X561" s="20"/>
      <c r="Y561" s="9"/>
      <c r="Z561" s="1">
        <f t="shared" si="441"/>
        <v>0</v>
      </c>
      <c r="AA561" s="20"/>
      <c r="AB561" s="9"/>
      <c r="AC561" s="1">
        <f t="shared" si="442"/>
        <v>0</v>
      </c>
      <c r="AD561" s="20"/>
      <c r="AE561" s="9"/>
      <c r="AF561" s="1">
        <f t="shared" si="443"/>
        <v>0</v>
      </c>
      <c r="AG561" s="20"/>
      <c r="AH561" s="9"/>
      <c r="AI561" s="1">
        <f t="shared" si="444"/>
        <v>0</v>
      </c>
      <c r="AJ561" s="20"/>
      <c r="AK561" s="9"/>
      <c r="AL561" s="1">
        <f t="shared" si="445"/>
        <v>0</v>
      </c>
      <c r="AM561" s="20"/>
      <c r="AN561" s="9"/>
      <c r="AO561" s="1">
        <f t="shared" si="446"/>
        <v>0</v>
      </c>
      <c r="AP561" s="20"/>
      <c r="AQ561" s="9"/>
      <c r="AR561" s="1">
        <f t="shared" si="447"/>
        <v>0</v>
      </c>
      <c r="AT561" s="9"/>
      <c r="AU561" s="1">
        <f t="shared" si="448"/>
        <v>0</v>
      </c>
      <c r="AV561" s="20"/>
      <c r="AW561" s="9"/>
      <c r="AX561" s="1">
        <f t="shared" si="449"/>
        <v>0</v>
      </c>
      <c r="AY561" s="20"/>
      <c r="AZ561" s="10">
        <f t="shared" si="450"/>
        <v>0</v>
      </c>
      <c r="BA561" s="10">
        <f t="shared" si="451"/>
        <v>0</v>
      </c>
    </row>
    <row r="562" spans="1:53" x14ac:dyDescent="0.25">
      <c r="A562" s="1"/>
      <c r="B562" s="3" t="s">
        <v>6</v>
      </c>
      <c r="C562" s="23" t="s">
        <v>29</v>
      </c>
      <c r="D562" s="21"/>
      <c r="E562" s="1">
        <f t="shared" si="434"/>
        <v>0</v>
      </c>
      <c r="F562" s="20"/>
      <c r="G562" s="19"/>
      <c r="H562" s="1">
        <f t="shared" si="435"/>
        <v>0</v>
      </c>
      <c r="I562" s="20"/>
      <c r="J562" s="9"/>
      <c r="K562" s="1">
        <f t="shared" si="436"/>
        <v>0</v>
      </c>
      <c r="L562" s="20"/>
      <c r="M562" s="9"/>
      <c r="N562" s="1">
        <f t="shared" si="437"/>
        <v>0</v>
      </c>
      <c r="O562" s="20"/>
      <c r="P562" s="9"/>
      <c r="Q562" s="1">
        <f t="shared" si="438"/>
        <v>0</v>
      </c>
      <c r="R562" s="20"/>
      <c r="S562" s="9"/>
      <c r="T562" s="1">
        <f t="shared" si="439"/>
        <v>0</v>
      </c>
      <c r="U562" s="20"/>
      <c r="V562" s="9">
        <v>20</v>
      </c>
      <c r="W562" s="1">
        <f t="shared" si="440"/>
        <v>1</v>
      </c>
      <c r="X562" s="20"/>
      <c r="Y562" s="9"/>
      <c r="Z562" s="1">
        <f t="shared" si="441"/>
        <v>0</v>
      </c>
      <c r="AA562" s="20"/>
      <c r="AB562" s="9">
        <v>80</v>
      </c>
      <c r="AC562" s="1">
        <f t="shared" si="442"/>
        <v>1</v>
      </c>
      <c r="AD562" s="20"/>
      <c r="AE562" s="9"/>
      <c r="AF562" s="1">
        <f t="shared" si="443"/>
        <v>0</v>
      </c>
      <c r="AG562" s="20"/>
      <c r="AH562" s="9"/>
      <c r="AI562" s="1">
        <f t="shared" si="444"/>
        <v>0</v>
      </c>
      <c r="AJ562" s="20"/>
      <c r="AK562" s="9"/>
      <c r="AL562" s="1">
        <f t="shared" si="445"/>
        <v>0</v>
      </c>
      <c r="AM562" s="20"/>
      <c r="AN562" s="9"/>
      <c r="AO562" s="1">
        <f t="shared" si="446"/>
        <v>0</v>
      </c>
      <c r="AP562" s="20"/>
      <c r="AQ562" s="9"/>
      <c r="AR562" s="1">
        <f t="shared" si="447"/>
        <v>0</v>
      </c>
      <c r="AT562" s="9"/>
      <c r="AU562" s="1">
        <f t="shared" si="448"/>
        <v>0</v>
      </c>
      <c r="AV562" s="20"/>
      <c r="AW562" s="9"/>
      <c r="AX562" s="1">
        <f t="shared" si="449"/>
        <v>0</v>
      </c>
      <c r="AY562" s="20"/>
      <c r="AZ562" s="10">
        <f t="shared" si="450"/>
        <v>100</v>
      </c>
      <c r="BA562" s="10">
        <f t="shared" si="451"/>
        <v>2</v>
      </c>
    </row>
    <row r="563" spans="1:53" x14ac:dyDescent="0.25">
      <c r="A563" s="1"/>
      <c r="B563" s="18" t="s">
        <v>16</v>
      </c>
      <c r="C563" s="24" t="s">
        <v>20</v>
      </c>
      <c r="D563" s="21"/>
      <c r="E563" s="1">
        <f t="shared" si="434"/>
        <v>0</v>
      </c>
      <c r="F563" s="20"/>
      <c r="G563" s="19"/>
      <c r="H563" s="1">
        <f t="shared" si="435"/>
        <v>0</v>
      </c>
      <c r="I563" s="20"/>
      <c r="J563" s="9"/>
      <c r="K563" s="1">
        <f t="shared" si="436"/>
        <v>0</v>
      </c>
      <c r="L563" s="20"/>
      <c r="M563" s="9"/>
      <c r="N563" s="1">
        <f t="shared" si="437"/>
        <v>0</v>
      </c>
      <c r="O563" s="20"/>
      <c r="P563" s="9"/>
      <c r="Q563" s="1">
        <f t="shared" si="438"/>
        <v>0</v>
      </c>
      <c r="R563" s="20"/>
      <c r="S563" s="9"/>
      <c r="T563" s="1">
        <f t="shared" si="439"/>
        <v>0</v>
      </c>
      <c r="U563" s="20"/>
      <c r="V563" s="9"/>
      <c r="W563" s="1">
        <f t="shared" si="440"/>
        <v>0</v>
      </c>
      <c r="X563" s="20"/>
      <c r="Y563" s="9"/>
      <c r="Z563" s="1">
        <f t="shared" si="441"/>
        <v>0</v>
      </c>
      <c r="AA563" s="20"/>
      <c r="AB563" s="9"/>
      <c r="AC563" s="1">
        <f t="shared" si="442"/>
        <v>0</v>
      </c>
      <c r="AD563" s="20"/>
      <c r="AE563" s="9"/>
      <c r="AF563" s="1">
        <f t="shared" si="443"/>
        <v>0</v>
      </c>
      <c r="AG563" s="20"/>
      <c r="AH563" s="9"/>
      <c r="AI563" s="1">
        <f t="shared" si="444"/>
        <v>0</v>
      </c>
      <c r="AJ563" s="20"/>
      <c r="AK563" s="9"/>
      <c r="AL563" s="1">
        <f t="shared" si="445"/>
        <v>0</v>
      </c>
      <c r="AM563" s="20"/>
      <c r="AN563" s="9"/>
      <c r="AO563" s="1">
        <f t="shared" si="446"/>
        <v>0</v>
      </c>
      <c r="AP563" s="20"/>
      <c r="AQ563" s="9"/>
      <c r="AR563" s="1">
        <f t="shared" si="447"/>
        <v>0</v>
      </c>
      <c r="AT563" s="9"/>
      <c r="AU563" s="1">
        <f t="shared" si="448"/>
        <v>0</v>
      </c>
      <c r="AV563" s="20"/>
      <c r="AW563" s="9"/>
      <c r="AX563" s="1">
        <f t="shared" si="449"/>
        <v>0</v>
      </c>
      <c r="AY563" s="20"/>
      <c r="AZ563" s="10">
        <f t="shared" si="450"/>
        <v>0</v>
      </c>
      <c r="BA563" s="10">
        <f t="shared" si="451"/>
        <v>0</v>
      </c>
    </row>
    <row r="564" spans="1:53" x14ac:dyDescent="0.25">
      <c r="A564" s="16"/>
      <c r="B564" s="3" t="s">
        <v>33</v>
      </c>
      <c r="C564" s="25" t="s">
        <v>34</v>
      </c>
      <c r="D564" s="21"/>
      <c r="E564" s="1">
        <f t="shared" si="434"/>
        <v>0</v>
      </c>
      <c r="F564" s="20"/>
      <c r="G564" s="19"/>
      <c r="H564" s="1">
        <f t="shared" si="435"/>
        <v>0</v>
      </c>
      <c r="I564" s="20"/>
      <c r="J564" s="9"/>
      <c r="K564" s="1">
        <f t="shared" si="436"/>
        <v>0</v>
      </c>
      <c r="L564" s="20"/>
      <c r="M564" s="9"/>
      <c r="N564" s="1">
        <f t="shared" si="437"/>
        <v>0</v>
      </c>
      <c r="O564" s="20"/>
      <c r="P564" s="9"/>
      <c r="Q564" s="1">
        <f t="shared" si="438"/>
        <v>0</v>
      </c>
      <c r="R564" s="20"/>
      <c r="S564" s="9"/>
      <c r="T564" s="1">
        <f t="shared" si="439"/>
        <v>0</v>
      </c>
      <c r="U564" s="20"/>
      <c r="V564" s="9"/>
      <c r="W564" s="1">
        <f t="shared" si="440"/>
        <v>0</v>
      </c>
      <c r="X564" s="20"/>
      <c r="Y564" s="9"/>
      <c r="Z564" s="1">
        <f t="shared" si="441"/>
        <v>0</v>
      </c>
      <c r="AA564" s="20"/>
      <c r="AB564" s="9"/>
      <c r="AC564" s="1">
        <f t="shared" si="442"/>
        <v>0</v>
      </c>
      <c r="AD564" s="20"/>
      <c r="AE564" s="9"/>
      <c r="AF564" s="1">
        <f t="shared" si="443"/>
        <v>0</v>
      </c>
      <c r="AG564" s="20"/>
      <c r="AH564" s="9"/>
      <c r="AI564" s="1">
        <f t="shared" si="444"/>
        <v>0</v>
      </c>
      <c r="AJ564" s="20"/>
      <c r="AK564" s="9"/>
      <c r="AL564" s="1">
        <f t="shared" si="445"/>
        <v>0</v>
      </c>
      <c r="AM564" s="20"/>
      <c r="AN564" s="9"/>
      <c r="AO564" s="1">
        <f t="shared" si="446"/>
        <v>0</v>
      </c>
      <c r="AP564" s="20"/>
      <c r="AQ564" s="9"/>
      <c r="AR564" s="1">
        <f t="shared" si="447"/>
        <v>0</v>
      </c>
      <c r="AT564" s="9"/>
      <c r="AU564" s="1">
        <f t="shared" si="448"/>
        <v>0</v>
      </c>
      <c r="AV564" s="20"/>
      <c r="AW564" s="9"/>
      <c r="AX564" s="1">
        <f t="shared" si="449"/>
        <v>0</v>
      </c>
      <c r="AY564" s="20"/>
      <c r="AZ564" s="10">
        <f t="shared" si="450"/>
        <v>0</v>
      </c>
      <c r="BA564" s="10">
        <f t="shared" si="451"/>
        <v>0</v>
      </c>
    </row>
    <row r="565" spans="1:53" x14ac:dyDescent="0.25">
      <c r="A565" s="1"/>
      <c r="B565" s="3" t="s">
        <v>31</v>
      </c>
      <c r="C565" s="25" t="s">
        <v>32</v>
      </c>
      <c r="D565" s="21"/>
      <c r="E565" s="1">
        <f t="shared" si="434"/>
        <v>0</v>
      </c>
      <c r="F565" s="20"/>
      <c r="G565" s="19"/>
      <c r="H565" s="1">
        <f t="shared" si="435"/>
        <v>0</v>
      </c>
      <c r="I565" s="20"/>
      <c r="J565" s="9"/>
      <c r="K565" s="1">
        <f t="shared" si="436"/>
        <v>0</v>
      </c>
      <c r="L565" s="20"/>
      <c r="M565" s="9"/>
      <c r="N565" s="1">
        <f t="shared" si="437"/>
        <v>0</v>
      </c>
      <c r="O565" s="20"/>
      <c r="P565" s="9"/>
      <c r="Q565" s="1">
        <f t="shared" si="438"/>
        <v>0</v>
      </c>
      <c r="R565" s="20"/>
      <c r="S565" s="9"/>
      <c r="T565" s="1">
        <f t="shared" si="439"/>
        <v>0</v>
      </c>
      <c r="U565" s="20"/>
      <c r="V565" s="9"/>
      <c r="W565" s="1">
        <f t="shared" si="440"/>
        <v>0</v>
      </c>
      <c r="X565" s="20"/>
      <c r="Y565" s="9"/>
      <c r="Z565" s="1">
        <f t="shared" si="441"/>
        <v>0</v>
      </c>
      <c r="AA565" s="20"/>
      <c r="AB565" s="9"/>
      <c r="AC565" s="1">
        <f t="shared" si="442"/>
        <v>0</v>
      </c>
      <c r="AD565" s="20"/>
      <c r="AE565" s="9"/>
      <c r="AF565" s="1">
        <f t="shared" si="443"/>
        <v>0</v>
      </c>
      <c r="AG565" s="20"/>
      <c r="AH565" s="9"/>
      <c r="AI565" s="1">
        <f t="shared" si="444"/>
        <v>0</v>
      </c>
      <c r="AJ565" s="20"/>
      <c r="AK565" s="9"/>
      <c r="AL565" s="1">
        <f t="shared" si="445"/>
        <v>0</v>
      </c>
      <c r="AM565" s="20"/>
      <c r="AN565" s="9"/>
      <c r="AO565" s="1">
        <f t="shared" si="446"/>
        <v>0</v>
      </c>
      <c r="AP565" s="20"/>
      <c r="AQ565" s="9"/>
      <c r="AR565" s="1">
        <f t="shared" si="447"/>
        <v>0</v>
      </c>
      <c r="AT565" s="9"/>
      <c r="AU565" s="1">
        <f t="shared" si="448"/>
        <v>0</v>
      </c>
      <c r="AV565" s="20"/>
      <c r="AW565" s="9"/>
      <c r="AX565" s="1">
        <f t="shared" si="449"/>
        <v>0</v>
      </c>
      <c r="AY565" s="20"/>
      <c r="AZ565" s="10">
        <f t="shared" si="450"/>
        <v>0</v>
      </c>
      <c r="BA565" s="10">
        <f t="shared" si="451"/>
        <v>0</v>
      </c>
    </row>
    <row r="566" spans="1:53" x14ac:dyDescent="0.25">
      <c r="A566" s="1"/>
      <c r="B566" s="3" t="s">
        <v>7</v>
      </c>
      <c r="C566" s="23" t="s">
        <v>28</v>
      </c>
      <c r="D566" s="21"/>
      <c r="E566" s="1">
        <f t="shared" si="434"/>
        <v>0</v>
      </c>
      <c r="F566" s="20"/>
      <c r="G566" s="19"/>
      <c r="H566" s="1">
        <f t="shared" si="435"/>
        <v>0</v>
      </c>
      <c r="I566" s="20"/>
      <c r="J566" s="9"/>
      <c r="K566" s="1">
        <f t="shared" si="436"/>
        <v>0</v>
      </c>
      <c r="L566" s="20"/>
      <c r="M566" s="9"/>
      <c r="N566" s="1">
        <f t="shared" si="437"/>
        <v>0</v>
      </c>
      <c r="O566" s="20"/>
      <c r="P566" s="9"/>
      <c r="Q566" s="1">
        <f t="shared" si="438"/>
        <v>0</v>
      </c>
      <c r="R566" s="20"/>
      <c r="S566" s="9"/>
      <c r="T566" s="1">
        <f t="shared" si="439"/>
        <v>0</v>
      </c>
      <c r="U566" s="20"/>
      <c r="V566" s="9"/>
      <c r="W566" s="1">
        <f t="shared" si="440"/>
        <v>0</v>
      </c>
      <c r="X566" s="20"/>
      <c r="Y566" s="9"/>
      <c r="Z566" s="1">
        <f t="shared" si="441"/>
        <v>0</v>
      </c>
      <c r="AA566" s="20"/>
      <c r="AB566" s="9"/>
      <c r="AC566" s="1">
        <f t="shared" si="442"/>
        <v>0</v>
      </c>
      <c r="AD566" s="20"/>
      <c r="AE566" s="9"/>
      <c r="AF566" s="1">
        <f t="shared" si="443"/>
        <v>0</v>
      </c>
      <c r="AG566" s="20"/>
      <c r="AH566" s="9"/>
      <c r="AI566" s="1">
        <f t="shared" si="444"/>
        <v>0</v>
      </c>
      <c r="AJ566" s="20"/>
      <c r="AK566" s="9"/>
      <c r="AL566" s="1">
        <f t="shared" si="445"/>
        <v>0</v>
      </c>
      <c r="AM566" s="20"/>
      <c r="AN566" s="9"/>
      <c r="AO566" s="1">
        <f t="shared" si="446"/>
        <v>0</v>
      </c>
      <c r="AP566" s="20"/>
      <c r="AQ566" s="9"/>
      <c r="AR566" s="1">
        <f t="shared" si="447"/>
        <v>0</v>
      </c>
      <c r="AT566" s="9"/>
      <c r="AU566" s="1">
        <f t="shared" si="448"/>
        <v>0</v>
      </c>
      <c r="AV566" s="20"/>
      <c r="AW566" s="9"/>
      <c r="AX566" s="1">
        <f t="shared" si="449"/>
        <v>0</v>
      </c>
      <c r="AY566" s="20"/>
      <c r="AZ566" s="10">
        <f t="shared" si="450"/>
        <v>0</v>
      </c>
      <c r="BA566" s="10">
        <f t="shared" si="451"/>
        <v>0</v>
      </c>
    </row>
    <row r="567" spans="1:53" x14ac:dyDescent="0.25">
      <c r="A567" s="1"/>
      <c r="B567" s="3" t="s">
        <v>8</v>
      </c>
      <c r="C567" s="24" t="s">
        <v>12</v>
      </c>
      <c r="D567" s="21"/>
      <c r="E567" s="1">
        <f t="shared" si="434"/>
        <v>0</v>
      </c>
      <c r="F567" s="20"/>
      <c r="G567" s="19"/>
      <c r="H567" s="1">
        <f t="shared" si="435"/>
        <v>0</v>
      </c>
      <c r="I567" s="20"/>
      <c r="J567" s="9"/>
      <c r="K567" s="1">
        <f t="shared" si="436"/>
        <v>0</v>
      </c>
      <c r="L567" s="20"/>
      <c r="M567" s="9"/>
      <c r="N567" s="1">
        <f t="shared" si="437"/>
        <v>0</v>
      </c>
      <c r="O567" s="20"/>
      <c r="P567" s="9"/>
      <c r="Q567" s="1">
        <f t="shared" si="438"/>
        <v>0</v>
      </c>
      <c r="R567" s="20"/>
      <c r="S567" s="9"/>
      <c r="T567" s="1">
        <f t="shared" si="439"/>
        <v>0</v>
      </c>
      <c r="U567" s="20"/>
      <c r="V567" s="9"/>
      <c r="W567" s="1">
        <f t="shared" si="440"/>
        <v>0</v>
      </c>
      <c r="X567" s="20"/>
      <c r="Y567" s="9"/>
      <c r="Z567" s="1">
        <f t="shared" si="441"/>
        <v>0</v>
      </c>
      <c r="AA567" s="20"/>
      <c r="AB567" s="9">
        <v>95</v>
      </c>
      <c r="AC567" s="1">
        <f t="shared" si="442"/>
        <v>1</v>
      </c>
      <c r="AD567" s="20"/>
      <c r="AE567" s="9"/>
      <c r="AF567" s="1">
        <f t="shared" si="443"/>
        <v>0</v>
      </c>
      <c r="AG567" s="20"/>
      <c r="AH567" s="9"/>
      <c r="AI567" s="1">
        <f t="shared" si="444"/>
        <v>0</v>
      </c>
      <c r="AJ567" s="20"/>
      <c r="AK567" s="9"/>
      <c r="AL567" s="1">
        <f t="shared" si="445"/>
        <v>0</v>
      </c>
      <c r="AM567" s="20"/>
      <c r="AN567" s="9"/>
      <c r="AO567" s="1">
        <f t="shared" si="446"/>
        <v>0</v>
      </c>
      <c r="AP567" s="20"/>
      <c r="AQ567" s="9"/>
      <c r="AR567" s="1">
        <f t="shared" si="447"/>
        <v>0</v>
      </c>
      <c r="AT567" s="9"/>
      <c r="AU567" s="1">
        <f t="shared" si="448"/>
        <v>0</v>
      </c>
      <c r="AV567" s="20"/>
      <c r="AW567" s="9"/>
      <c r="AX567" s="1">
        <f t="shared" si="449"/>
        <v>0</v>
      </c>
      <c r="AY567" s="20"/>
      <c r="AZ567" s="10">
        <f t="shared" si="450"/>
        <v>95</v>
      </c>
      <c r="BA567" s="10">
        <f t="shared" si="451"/>
        <v>1</v>
      </c>
    </row>
    <row r="568" spans="1:53" x14ac:dyDescent="0.25">
      <c r="A568" s="16"/>
      <c r="B568" s="1" t="s">
        <v>5</v>
      </c>
      <c r="C568" s="24" t="s">
        <v>13</v>
      </c>
      <c r="D568" s="21"/>
      <c r="E568" s="1">
        <f t="shared" si="434"/>
        <v>0</v>
      </c>
      <c r="F568" s="20"/>
      <c r="G568" s="19"/>
      <c r="H568" s="1">
        <f t="shared" si="435"/>
        <v>0</v>
      </c>
      <c r="I568" s="20"/>
      <c r="J568" s="9"/>
      <c r="K568" s="1">
        <f t="shared" si="436"/>
        <v>0</v>
      </c>
      <c r="L568" s="20"/>
      <c r="M568" s="9"/>
      <c r="N568" s="1">
        <f t="shared" si="437"/>
        <v>0</v>
      </c>
      <c r="O568" s="20"/>
      <c r="P568" s="9"/>
      <c r="Q568" s="1">
        <f t="shared" si="438"/>
        <v>0</v>
      </c>
      <c r="R568" s="20"/>
      <c r="S568" s="9"/>
      <c r="T568" s="1">
        <f t="shared" si="439"/>
        <v>0</v>
      </c>
      <c r="U568" s="20"/>
      <c r="V568" s="9">
        <v>5</v>
      </c>
      <c r="W568" s="1">
        <f t="shared" si="440"/>
        <v>1</v>
      </c>
      <c r="X568" s="20"/>
      <c r="Y568" s="9"/>
      <c r="Z568" s="1">
        <f t="shared" si="441"/>
        <v>0</v>
      </c>
      <c r="AA568" s="20"/>
      <c r="AB568" s="9">
        <v>5</v>
      </c>
      <c r="AC568" s="1">
        <f t="shared" si="442"/>
        <v>1</v>
      </c>
      <c r="AD568" s="20"/>
      <c r="AE568" s="9"/>
      <c r="AF568" s="1">
        <f t="shared" si="443"/>
        <v>0</v>
      </c>
      <c r="AG568" s="20"/>
      <c r="AH568" s="9"/>
      <c r="AI568" s="1">
        <f t="shared" si="444"/>
        <v>0</v>
      </c>
      <c r="AJ568" s="20"/>
      <c r="AK568" s="9"/>
      <c r="AL568" s="1">
        <f t="shared" si="445"/>
        <v>0</v>
      </c>
      <c r="AM568" s="20"/>
      <c r="AN568" s="9"/>
      <c r="AO568" s="1">
        <f t="shared" si="446"/>
        <v>0</v>
      </c>
      <c r="AP568" s="20"/>
      <c r="AQ568" s="9"/>
      <c r="AR568" s="1">
        <f t="shared" si="447"/>
        <v>0</v>
      </c>
      <c r="AT568" s="9"/>
      <c r="AU568" s="1">
        <f t="shared" si="448"/>
        <v>0</v>
      </c>
      <c r="AV568" s="20"/>
      <c r="AW568" s="9"/>
      <c r="AX568" s="1">
        <f t="shared" si="449"/>
        <v>0</v>
      </c>
      <c r="AY568" s="20"/>
      <c r="AZ568" s="10">
        <f t="shared" si="450"/>
        <v>10</v>
      </c>
      <c r="BA568" s="10">
        <f t="shared" si="451"/>
        <v>2</v>
      </c>
    </row>
    <row r="569" spans="1:53" x14ac:dyDescent="0.25">
      <c r="A569" s="17"/>
      <c r="B569" s="1" t="s">
        <v>25</v>
      </c>
      <c r="C569" s="23" t="s">
        <v>24</v>
      </c>
      <c r="D569" s="21"/>
      <c r="E569" s="1">
        <f t="shared" si="434"/>
        <v>0</v>
      </c>
      <c r="F569" s="20"/>
      <c r="G569" s="19"/>
      <c r="H569" s="1">
        <f t="shared" si="435"/>
        <v>0</v>
      </c>
      <c r="I569" s="20"/>
      <c r="J569" s="9"/>
      <c r="K569" s="1">
        <f t="shared" si="436"/>
        <v>0</v>
      </c>
      <c r="L569" s="20"/>
      <c r="M569" s="9"/>
      <c r="N569" s="1">
        <f t="shared" si="437"/>
        <v>0</v>
      </c>
      <c r="O569" s="20"/>
      <c r="P569" s="9"/>
      <c r="Q569" s="1">
        <f t="shared" si="438"/>
        <v>0</v>
      </c>
      <c r="R569" s="20"/>
      <c r="S569" s="9"/>
      <c r="T569" s="1">
        <f t="shared" si="439"/>
        <v>0</v>
      </c>
      <c r="U569" s="20"/>
      <c r="V569" s="9"/>
      <c r="W569" s="1">
        <f t="shared" si="440"/>
        <v>0</v>
      </c>
      <c r="X569" s="20"/>
      <c r="Y569" s="9"/>
      <c r="Z569" s="1">
        <f t="shared" si="441"/>
        <v>0</v>
      </c>
      <c r="AA569" s="20"/>
      <c r="AB569" s="9"/>
      <c r="AC569" s="1">
        <f t="shared" si="442"/>
        <v>0</v>
      </c>
      <c r="AD569" s="20"/>
      <c r="AE569" s="9"/>
      <c r="AF569" s="1">
        <f t="shared" si="443"/>
        <v>0</v>
      </c>
      <c r="AG569" s="20"/>
      <c r="AH569" s="9"/>
      <c r="AI569" s="1">
        <f t="shared" si="444"/>
        <v>0</v>
      </c>
      <c r="AJ569" s="20"/>
      <c r="AK569" s="9"/>
      <c r="AL569" s="1">
        <f t="shared" si="445"/>
        <v>0</v>
      </c>
      <c r="AM569" s="20"/>
      <c r="AN569" s="9"/>
      <c r="AO569" s="1">
        <f t="shared" si="446"/>
        <v>0</v>
      </c>
      <c r="AP569" s="20"/>
      <c r="AQ569" s="9"/>
      <c r="AR569" s="1">
        <f t="shared" si="447"/>
        <v>0</v>
      </c>
      <c r="AT569" s="9"/>
      <c r="AU569" s="1">
        <f t="shared" si="448"/>
        <v>0</v>
      </c>
      <c r="AV569" s="20"/>
      <c r="AW569" s="9"/>
      <c r="AX569" s="1">
        <f t="shared" si="449"/>
        <v>0</v>
      </c>
      <c r="AY569" s="20"/>
      <c r="AZ569" s="10">
        <f t="shared" si="450"/>
        <v>0</v>
      </c>
      <c r="BA569" s="10">
        <f t="shared" si="451"/>
        <v>0</v>
      </c>
    </row>
    <row r="570" spans="1:53" x14ac:dyDescent="0.25">
      <c r="A570" s="1"/>
      <c r="B570" s="1" t="s">
        <v>30</v>
      </c>
      <c r="C570" s="24" t="s">
        <v>23</v>
      </c>
      <c r="D570" s="21"/>
      <c r="E570" s="1">
        <f t="shared" si="434"/>
        <v>0</v>
      </c>
      <c r="F570" s="20"/>
      <c r="G570" s="19"/>
      <c r="H570" s="1">
        <f t="shared" si="435"/>
        <v>0</v>
      </c>
      <c r="I570" s="20"/>
      <c r="J570" s="9"/>
      <c r="K570" s="1">
        <f t="shared" si="436"/>
        <v>0</v>
      </c>
      <c r="L570" s="20"/>
      <c r="M570" s="9"/>
      <c r="N570" s="1">
        <f t="shared" si="437"/>
        <v>0</v>
      </c>
      <c r="O570" s="20"/>
      <c r="P570" s="9"/>
      <c r="Q570" s="1">
        <f t="shared" si="438"/>
        <v>0</v>
      </c>
      <c r="R570" s="20"/>
      <c r="S570" s="9"/>
      <c r="T570" s="1">
        <f t="shared" si="439"/>
        <v>0</v>
      </c>
      <c r="U570" s="20"/>
      <c r="V570" s="9"/>
      <c r="W570" s="1">
        <f t="shared" si="440"/>
        <v>0</v>
      </c>
      <c r="X570" s="20"/>
      <c r="Y570" s="9"/>
      <c r="Z570" s="1">
        <f t="shared" si="441"/>
        <v>0</v>
      </c>
      <c r="AA570" s="20"/>
      <c r="AB570" s="9"/>
      <c r="AC570" s="1">
        <f t="shared" si="442"/>
        <v>0</v>
      </c>
      <c r="AD570" s="20"/>
      <c r="AE570" s="9"/>
      <c r="AF570" s="1">
        <f t="shared" si="443"/>
        <v>0</v>
      </c>
      <c r="AG570" s="20"/>
      <c r="AH570" s="9"/>
      <c r="AI570" s="1">
        <f t="shared" si="444"/>
        <v>0</v>
      </c>
      <c r="AJ570" s="20"/>
      <c r="AK570" s="9"/>
      <c r="AL570" s="1">
        <f t="shared" si="445"/>
        <v>0</v>
      </c>
      <c r="AM570" s="20"/>
      <c r="AN570" s="9"/>
      <c r="AO570" s="1">
        <f t="shared" si="446"/>
        <v>0</v>
      </c>
      <c r="AP570" s="20"/>
      <c r="AQ570" s="9"/>
      <c r="AR570" s="1">
        <f t="shared" si="447"/>
        <v>0</v>
      </c>
      <c r="AT570" s="9"/>
      <c r="AU570" s="1">
        <f t="shared" si="448"/>
        <v>0</v>
      </c>
      <c r="AV570" s="20"/>
      <c r="AW570" s="9"/>
      <c r="AX570" s="1">
        <f t="shared" si="449"/>
        <v>0</v>
      </c>
      <c r="AY570" s="20"/>
      <c r="AZ570" s="10">
        <f t="shared" si="450"/>
        <v>0</v>
      </c>
      <c r="BA570" s="10">
        <f t="shared" si="451"/>
        <v>0</v>
      </c>
    </row>
    <row r="571" spans="1:53" x14ac:dyDescent="0.25">
      <c r="A571" s="1"/>
      <c r="B571" s="1" t="s">
        <v>35</v>
      </c>
      <c r="C571" s="27" t="s">
        <v>37</v>
      </c>
      <c r="D571" s="28"/>
      <c r="E571" s="1">
        <f t="shared" si="434"/>
        <v>0</v>
      </c>
      <c r="F571" s="20"/>
      <c r="G571" s="19"/>
      <c r="H571" s="1">
        <f t="shared" si="435"/>
        <v>0</v>
      </c>
      <c r="I571" s="20"/>
      <c r="J571" s="9"/>
      <c r="K571" s="1">
        <f t="shared" si="436"/>
        <v>0</v>
      </c>
      <c r="L571" s="20"/>
      <c r="M571" s="9"/>
      <c r="N571" s="1">
        <f t="shared" si="437"/>
        <v>0</v>
      </c>
      <c r="O571" s="20"/>
      <c r="P571" s="9"/>
      <c r="Q571" s="1">
        <f t="shared" si="438"/>
        <v>0</v>
      </c>
      <c r="R571" s="20"/>
      <c r="S571" s="9"/>
      <c r="T571" s="1">
        <f t="shared" si="439"/>
        <v>0</v>
      </c>
      <c r="U571" s="20"/>
      <c r="V571" s="9"/>
      <c r="W571" s="1">
        <f t="shared" si="440"/>
        <v>0</v>
      </c>
      <c r="X571" s="20"/>
      <c r="Y571" s="9"/>
      <c r="Z571" s="1">
        <f t="shared" si="441"/>
        <v>0</v>
      </c>
      <c r="AA571" s="20"/>
      <c r="AB571" s="9"/>
      <c r="AC571" s="1">
        <f t="shared" si="442"/>
        <v>0</v>
      </c>
      <c r="AD571" s="20"/>
      <c r="AE571" s="9"/>
      <c r="AF571" s="1">
        <f t="shared" si="443"/>
        <v>0</v>
      </c>
      <c r="AG571" s="20"/>
      <c r="AH571" s="9"/>
      <c r="AI571" s="1">
        <f t="shared" si="444"/>
        <v>0</v>
      </c>
      <c r="AJ571" s="20"/>
      <c r="AK571" s="9"/>
      <c r="AL571" s="1">
        <f t="shared" si="445"/>
        <v>0</v>
      </c>
      <c r="AM571" s="20"/>
      <c r="AN571" s="9"/>
      <c r="AO571" s="1">
        <f t="shared" si="446"/>
        <v>0</v>
      </c>
      <c r="AP571" s="20"/>
      <c r="AQ571" s="9"/>
      <c r="AR571" s="1">
        <f t="shared" si="447"/>
        <v>0</v>
      </c>
      <c r="AT571" s="9"/>
      <c r="AU571" s="1">
        <f t="shared" si="448"/>
        <v>0</v>
      </c>
      <c r="AV571" s="20"/>
      <c r="AW571" s="9"/>
      <c r="AX571" s="1">
        <f t="shared" si="449"/>
        <v>0</v>
      </c>
      <c r="AY571" s="20"/>
      <c r="AZ571" s="10">
        <f t="shared" si="450"/>
        <v>0</v>
      </c>
      <c r="BA571" s="10">
        <f t="shared" si="451"/>
        <v>0</v>
      </c>
    </row>
    <row r="572" spans="1:53" x14ac:dyDescent="0.25">
      <c r="A572" s="1"/>
      <c r="B572" s="1" t="s">
        <v>36</v>
      </c>
      <c r="C572" s="23" t="s">
        <v>36</v>
      </c>
      <c r="D572" s="21"/>
      <c r="E572" s="1">
        <f t="shared" si="434"/>
        <v>0</v>
      </c>
      <c r="F572" s="20"/>
      <c r="G572" s="19"/>
      <c r="H572" s="1">
        <f t="shared" si="435"/>
        <v>0</v>
      </c>
      <c r="I572" s="20"/>
      <c r="J572" s="9"/>
      <c r="K572" s="1">
        <f t="shared" si="436"/>
        <v>0</v>
      </c>
      <c r="L572" s="20"/>
      <c r="M572" s="9"/>
      <c r="N572" s="1">
        <f t="shared" si="437"/>
        <v>0</v>
      </c>
      <c r="O572" s="20"/>
      <c r="P572" s="9"/>
      <c r="Q572" s="1">
        <f t="shared" si="438"/>
        <v>0</v>
      </c>
      <c r="R572" s="20"/>
      <c r="S572" s="9"/>
      <c r="T572" s="1">
        <f t="shared" si="439"/>
        <v>0</v>
      </c>
      <c r="U572" s="20"/>
      <c r="V572" s="9"/>
      <c r="W572" s="1">
        <f t="shared" si="440"/>
        <v>0</v>
      </c>
      <c r="X572" s="20"/>
      <c r="Y572" s="9"/>
      <c r="Z572" s="1">
        <f t="shared" si="441"/>
        <v>0</v>
      </c>
      <c r="AA572" s="20"/>
      <c r="AB572" s="9"/>
      <c r="AC572" s="1">
        <f t="shared" si="442"/>
        <v>0</v>
      </c>
      <c r="AD572" s="20"/>
      <c r="AE572" s="9"/>
      <c r="AF572" s="1">
        <f t="shared" si="443"/>
        <v>0</v>
      </c>
      <c r="AG572" s="20"/>
      <c r="AH572" s="9"/>
      <c r="AI572" s="1">
        <f t="shared" si="444"/>
        <v>0</v>
      </c>
      <c r="AJ572" s="20"/>
      <c r="AK572" s="9"/>
      <c r="AL572" s="1">
        <f t="shared" si="445"/>
        <v>0</v>
      </c>
      <c r="AM572" s="20"/>
      <c r="AN572" s="9"/>
      <c r="AO572" s="1">
        <f t="shared" si="446"/>
        <v>0</v>
      </c>
      <c r="AP572" s="20"/>
      <c r="AQ572" s="9"/>
      <c r="AR572" s="1">
        <f t="shared" si="447"/>
        <v>0</v>
      </c>
      <c r="AT572" s="9"/>
      <c r="AU572" s="1">
        <f t="shared" si="448"/>
        <v>0</v>
      </c>
      <c r="AV572" s="20"/>
      <c r="AW572" s="9"/>
      <c r="AX572" s="1">
        <f t="shared" si="449"/>
        <v>0</v>
      </c>
      <c r="AY572" s="20"/>
      <c r="AZ572" s="10">
        <f t="shared" si="450"/>
        <v>0</v>
      </c>
      <c r="BA572" s="10">
        <f t="shared" si="451"/>
        <v>0</v>
      </c>
    </row>
    <row r="573" spans="1:53" ht="15.75" thickBot="1" x14ac:dyDescent="0.3">
      <c r="A573" s="1"/>
      <c r="B573" s="1"/>
      <c r="C573" s="23"/>
      <c r="D573" s="21"/>
      <c r="E573" s="1">
        <f t="shared" si="434"/>
        <v>0</v>
      </c>
      <c r="F573" s="20"/>
      <c r="G573" s="19"/>
      <c r="H573" s="1">
        <f t="shared" si="435"/>
        <v>0</v>
      </c>
      <c r="I573" s="20"/>
      <c r="J573" s="9"/>
      <c r="K573" s="1">
        <f t="shared" si="436"/>
        <v>0</v>
      </c>
      <c r="L573" s="20"/>
      <c r="M573" s="9"/>
      <c r="N573" s="1">
        <f t="shared" si="437"/>
        <v>0</v>
      </c>
      <c r="O573" s="20"/>
      <c r="P573" s="9"/>
      <c r="Q573" s="1">
        <f t="shared" si="438"/>
        <v>0</v>
      </c>
      <c r="R573" s="20"/>
      <c r="S573" s="9"/>
      <c r="T573" s="1">
        <f t="shared" si="439"/>
        <v>0</v>
      </c>
      <c r="U573" s="20"/>
      <c r="V573" s="9"/>
      <c r="W573" s="1">
        <f t="shared" si="440"/>
        <v>0</v>
      </c>
      <c r="X573" s="20"/>
      <c r="Y573" s="9"/>
      <c r="Z573" s="1">
        <f t="shared" si="441"/>
        <v>0</v>
      </c>
      <c r="AA573" s="20"/>
      <c r="AB573" s="9"/>
      <c r="AC573" s="1">
        <f t="shared" si="442"/>
        <v>0</v>
      </c>
      <c r="AD573" s="20"/>
      <c r="AE573" s="9"/>
      <c r="AF573" s="1">
        <f t="shared" si="443"/>
        <v>0</v>
      </c>
      <c r="AG573" s="20"/>
      <c r="AH573" s="9"/>
      <c r="AI573" s="1">
        <f t="shared" si="444"/>
        <v>0</v>
      </c>
      <c r="AJ573" s="20"/>
      <c r="AK573" s="9"/>
      <c r="AL573" s="1">
        <f t="shared" si="445"/>
        <v>0</v>
      </c>
      <c r="AM573" s="20"/>
      <c r="AN573" s="9"/>
      <c r="AO573" s="1">
        <f t="shared" si="446"/>
        <v>0</v>
      </c>
      <c r="AP573" s="20"/>
      <c r="AQ573" s="9"/>
      <c r="AR573" s="1">
        <f t="shared" si="447"/>
        <v>0</v>
      </c>
      <c r="AT573" s="9"/>
      <c r="AU573" s="1">
        <f t="shared" si="448"/>
        <v>0</v>
      </c>
      <c r="AV573" s="20"/>
      <c r="AW573" s="9"/>
      <c r="AX573" s="1">
        <f t="shared" si="449"/>
        <v>0</v>
      </c>
      <c r="AY573" s="20"/>
      <c r="AZ573" s="10">
        <f t="shared" si="450"/>
        <v>0</v>
      </c>
      <c r="BA573" s="10">
        <f t="shared" si="451"/>
        <v>0</v>
      </c>
    </row>
    <row r="574" spans="1:53" ht="16.5" thickTop="1" thickBot="1" x14ac:dyDescent="0.3">
      <c r="A574" s="1"/>
      <c r="B574" s="1"/>
      <c r="C574" s="2"/>
      <c r="D574" s="1">
        <f>SUM(D557:D573)</f>
        <v>0</v>
      </c>
      <c r="E574" s="11">
        <f>SUM(E557:E573)</f>
        <v>0</v>
      </c>
      <c r="G574" s="1">
        <f>SUM(G557:G573)</f>
        <v>0</v>
      </c>
      <c r="H574" s="11">
        <f>SUM(H557:H573)</f>
        <v>0</v>
      </c>
      <c r="J574" s="1">
        <f>SUM(J557:J573)</f>
        <v>0</v>
      </c>
      <c r="K574" s="11">
        <f>SUM(K557:K573)</f>
        <v>0</v>
      </c>
      <c r="M574" s="1">
        <f>SUM(M557:M573)</f>
        <v>0</v>
      </c>
      <c r="N574" s="11">
        <f>SUM(N557:N573)</f>
        <v>0</v>
      </c>
      <c r="P574" s="1">
        <f>SUM(P557:P573)</f>
        <v>0</v>
      </c>
      <c r="Q574" s="11">
        <f>SUM(Q557:Q573)</f>
        <v>0</v>
      </c>
      <c r="S574" s="1">
        <f>SUM(S557:S573)</f>
        <v>0</v>
      </c>
      <c r="T574" s="11">
        <f>SUM(T557:T573)</f>
        <v>0</v>
      </c>
      <c r="V574" s="1">
        <f>SUM(V557:V573)</f>
        <v>25</v>
      </c>
      <c r="W574" s="11">
        <f>SUM(W557:W573)</f>
        <v>2</v>
      </c>
      <c r="Y574" s="1">
        <f>SUM(Y557:Y573)</f>
        <v>0</v>
      </c>
      <c r="Z574" s="11">
        <f>SUM(Z557:Z573)</f>
        <v>0</v>
      </c>
      <c r="AB574" s="1">
        <f>SUM(AB557:AB573)</f>
        <v>180</v>
      </c>
      <c r="AC574" s="11">
        <f>SUM(AC557:AC573)</f>
        <v>3</v>
      </c>
      <c r="AE574" s="1">
        <f>SUM(AE557:AE573)</f>
        <v>0</v>
      </c>
      <c r="AF574" s="11">
        <f>SUM(AF557:AF573)</f>
        <v>0</v>
      </c>
      <c r="AH574" s="1">
        <f>SUM(AH557:AH573)</f>
        <v>0</v>
      </c>
      <c r="AI574" s="11">
        <f>SUM(AI557:AI573)</f>
        <v>0</v>
      </c>
      <c r="AK574" s="1">
        <f>SUM(AK557:AK573)</f>
        <v>0</v>
      </c>
      <c r="AL574" s="11">
        <f>SUM(AL557:AL573)</f>
        <v>0</v>
      </c>
      <c r="AN574" s="1">
        <f>SUM(AN557:AN573)</f>
        <v>0</v>
      </c>
      <c r="AO574" s="11">
        <f>SUM(AO557:AO573)</f>
        <v>0</v>
      </c>
      <c r="AQ574" s="1">
        <f>SUM(AQ557:AQ573)</f>
        <v>0</v>
      </c>
      <c r="AR574" s="11">
        <f>SUM(AR557:AR573)</f>
        <v>0</v>
      </c>
      <c r="AT574" s="1">
        <f>SUM(AT557:AT573)</f>
        <v>0</v>
      </c>
      <c r="AU574" s="11">
        <f>SUM(AU557:AU573)</f>
        <v>0</v>
      </c>
      <c r="AW574" s="1">
        <f>SUM(AW557:AW573)</f>
        <v>0</v>
      </c>
      <c r="AX574" s="11">
        <f>SUM(AX557:AX573)</f>
        <v>0</v>
      </c>
      <c r="AZ574" s="12">
        <f>SUM(AZ557:AZ573)</f>
        <v>205</v>
      </c>
      <c r="BA574" s="14">
        <f>AVERAGE(BA557:BA573)</f>
        <v>0.29411764705882354</v>
      </c>
    </row>
    <row r="575" spans="1:53" ht="15.75" thickTop="1" x14ac:dyDescent="0.25"/>
  </sheetData>
  <mergeCells count="325">
    <mergeCell ref="AH2:AI2"/>
    <mergeCell ref="AK2:AL2"/>
    <mergeCell ref="AN2:AO2"/>
    <mergeCell ref="AQ2:AR2"/>
    <mergeCell ref="G2:H2"/>
    <mergeCell ref="J2:K2"/>
    <mergeCell ref="M2:N2"/>
    <mergeCell ref="P2:Q2"/>
    <mergeCell ref="S2:T2"/>
    <mergeCell ref="V2:W2"/>
    <mergeCell ref="Y2:Z2"/>
    <mergeCell ref="AB2:AC2"/>
    <mergeCell ref="AE2:AF2"/>
    <mergeCell ref="AH48:AI48"/>
    <mergeCell ref="AK25:AL25"/>
    <mergeCell ref="AN25:AO25"/>
    <mergeCell ref="V25:W25"/>
    <mergeCell ref="Y25:Z25"/>
    <mergeCell ref="AB25:AC25"/>
    <mergeCell ref="AE25:AF25"/>
    <mergeCell ref="AH25:AI25"/>
    <mergeCell ref="G25:H25"/>
    <mergeCell ref="J25:K25"/>
    <mergeCell ref="M25:N25"/>
    <mergeCell ref="P25:Q25"/>
    <mergeCell ref="S25:T25"/>
    <mergeCell ref="G48:H48"/>
    <mergeCell ref="J48:K48"/>
    <mergeCell ref="M48:N48"/>
    <mergeCell ref="P48:Q48"/>
    <mergeCell ref="S48:T48"/>
    <mergeCell ref="V48:W48"/>
    <mergeCell ref="Y48:Z48"/>
    <mergeCell ref="AB48:AC48"/>
    <mergeCell ref="AE48:AF48"/>
    <mergeCell ref="AH94:AI94"/>
    <mergeCell ref="AK94:AL94"/>
    <mergeCell ref="AN94:AO94"/>
    <mergeCell ref="V71:W71"/>
    <mergeCell ref="Y71:Z71"/>
    <mergeCell ref="AB71:AC71"/>
    <mergeCell ref="AE71:AF71"/>
    <mergeCell ref="AH71:AI71"/>
    <mergeCell ref="G71:H71"/>
    <mergeCell ref="J71:K71"/>
    <mergeCell ref="M71:N71"/>
    <mergeCell ref="P71:Q71"/>
    <mergeCell ref="S71:T71"/>
    <mergeCell ref="G94:H94"/>
    <mergeCell ref="J94:K94"/>
    <mergeCell ref="M94:N94"/>
    <mergeCell ref="P94:Q94"/>
    <mergeCell ref="S94:T94"/>
    <mergeCell ref="V94:W94"/>
    <mergeCell ref="Y94:Z94"/>
    <mergeCell ref="AB94:AC94"/>
    <mergeCell ref="AE94:AF94"/>
    <mergeCell ref="AH140:AI140"/>
    <mergeCell ref="V117:W117"/>
    <mergeCell ref="Y117:Z117"/>
    <mergeCell ref="AB117:AC117"/>
    <mergeCell ref="AE117:AF117"/>
    <mergeCell ref="AH117:AI117"/>
    <mergeCell ref="G117:H117"/>
    <mergeCell ref="J117:K117"/>
    <mergeCell ref="M117:N117"/>
    <mergeCell ref="P117:Q117"/>
    <mergeCell ref="S117:T117"/>
    <mergeCell ref="G140:H140"/>
    <mergeCell ref="J140:K140"/>
    <mergeCell ref="M140:N140"/>
    <mergeCell ref="P140:Q140"/>
    <mergeCell ref="S140:T140"/>
    <mergeCell ref="V140:W140"/>
    <mergeCell ref="Y140:Z140"/>
    <mergeCell ref="AB140:AC140"/>
    <mergeCell ref="AE140:AF140"/>
    <mergeCell ref="AH186:AI186"/>
    <mergeCell ref="AK163:AL163"/>
    <mergeCell ref="AN163:AO163"/>
    <mergeCell ref="V163:W163"/>
    <mergeCell ref="Y163:Z163"/>
    <mergeCell ref="AB163:AC163"/>
    <mergeCell ref="AE163:AF163"/>
    <mergeCell ref="AH163:AI163"/>
    <mergeCell ref="G163:H163"/>
    <mergeCell ref="J163:K163"/>
    <mergeCell ref="M163:N163"/>
    <mergeCell ref="P163:Q163"/>
    <mergeCell ref="S163:T163"/>
    <mergeCell ref="G186:H186"/>
    <mergeCell ref="J186:K186"/>
    <mergeCell ref="M186:N186"/>
    <mergeCell ref="P186:Q186"/>
    <mergeCell ref="S186:T186"/>
    <mergeCell ref="V186:W186"/>
    <mergeCell ref="Y186:Z186"/>
    <mergeCell ref="AB186:AC186"/>
    <mergeCell ref="AE186:AF186"/>
    <mergeCell ref="AH232:AI232"/>
    <mergeCell ref="AK232:AL232"/>
    <mergeCell ref="AN232:AO232"/>
    <mergeCell ref="V209:W209"/>
    <mergeCell ref="Y209:Z209"/>
    <mergeCell ref="AB209:AC209"/>
    <mergeCell ref="AE209:AF209"/>
    <mergeCell ref="AH209:AI209"/>
    <mergeCell ref="G209:H209"/>
    <mergeCell ref="J209:K209"/>
    <mergeCell ref="M209:N209"/>
    <mergeCell ref="P209:Q209"/>
    <mergeCell ref="S209:T209"/>
    <mergeCell ref="G232:H232"/>
    <mergeCell ref="J232:K232"/>
    <mergeCell ref="M232:N232"/>
    <mergeCell ref="P232:Q232"/>
    <mergeCell ref="S232:T232"/>
    <mergeCell ref="V232:W232"/>
    <mergeCell ref="Y232:Z232"/>
    <mergeCell ref="AB232:AC232"/>
    <mergeCell ref="AE232:AF232"/>
    <mergeCell ref="AH278:AI278"/>
    <mergeCell ref="V255:W255"/>
    <mergeCell ref="Y255:Z255"/>
    <mergeCell ref="AB255:AC255"/>
    <mergeCell ref="AE255:AF255"/>
    <mergeCell ref="AH255:AI255"/>
    <mergeCell ref="G255:H255"/>
    <mergeCell ref="J255:K255"/>
    <mergeCell ref="M255:N255"/>
    <mergeCell ref="P255:Q255"/>
    <mergeCell ref="S255:T255"/>
    <mergeCell ref="G278:H278"/>
    <mergeCell ref="J278:K278"/>
    <mergeCell ref="M278:N278"/>
    <mergeCell ref="P278:Q278"/>
    <mergeCell ref="S278:T278"/>
    <mergeCell ref="V278:W278"/>
    <mergeCell ref="Y278:Z278"/>
    <mergeCell ref="AB278:AC278"/>
    <mergeCell ref="AE278:AF278"/>
    <mergeCell ref="AH324:AI324"/>
    <mergeCell ref="AK301:AL301"/>
    <mergeCell ref="AN301:AO301"/>
    <mergeCell ref="V301:W301"/>
    <mergeCell ref="Y301:Z301"/>
    <mergeCell ref="AB301:AC301"/>
    <mergeCell ref="AE301:AF301"/>
    <mergeCell ref="AH301:AI301"/>
    <mergeCell ref="G301:H301"/>
    <mergeCell ref="J301:K301"/>
    <mergeCell ref="M301:N301"/>
    <mergeCell ref="P301:Q301"/>
    <mergeCell ref="S301:T301"/>
    <mergeCell ref="G324:H324"/>
    <mergeCell ref="J324:K324"/>
    <mergeCell ref="M324:N324"/>
    <mergeCell ref="P324:Q324"/>
    <mergeCell ref="S324:T324"/>
    <mergeCell ref="V324:W324"/>
    <mergeCell ref="Y324:Z324"/>
    <mergeCell ref="AB324:AC324"/>
    <mergeCell ref="AE324:AF324"/>
    <mergeCell ref="AH370:AI370"/>
    <mergeCell ref="AK370:AL370"/>
    <mergeCell ref="AN370:AO370"/>
    <mergeCell ref="V347:W347"/>
    <mergeCell ref="Y347:Z347"/>
    <mergeCell ref="AB347:AC347"/>
    <mergeCell ref="AE347:AF347"/>
    <mergeCell ref="AH347:AI347"/>
    <mergeCell ref="G347:H347"/>
    <mergeCell ref="J347:K347"/>
    <mergeCell ref="M347:N347"/>
    <mergeCell ref="P347:Q347"/>
    <mergeCell ref="S347:T347"/>
    <mergeCell ref="G370:H370"/>
    <mergeCell ref="J370:K370"/>
    <mergeCell ref="M370:N370"/>
    <mergeCell ref="P370:Q370"/>
    <mergeCell ref="S370:T370"/>
    <mergeCell ref="V370:W370"/>
    <mergeCell ref="Y370:Z370"/>
    <mergeCell ref="AB370:AC370"/>
    <mergeCell ref="AE370:AF370"/>
    <mergeCell ref="AH416:AI416"/>
    <mergeCell ref="V393:W393"/>
    <mergeCell ref="Y393:Z393"/>
    <mergeCell ref="AB393:AC393"/>
    <mergeCell ref="AE393:AF393"/>
    <mergeCell ref="AH393:AI393"/>
    <mergeCell ref="G393:H393"/>
    <mergeCell ref="J393:K393"/>
    <mergeCell ref="M393:N393"/>
    <mergeCell ref="P393:Q393"/>
    <mergeCell ref="S393:T393"/>
    <mergeCell ref="G416:H416"/>
    <mergeCell ref="J416:K416"/>
    <mergeCell ref="M416:N416"/>
    <mergeCell ref="P416:Q416"/>
    <mergeCell ref="S416:T416"/>
    <mergeCell ref="V416:W416"/>
    <mergeCell ref="Y416:Z416"/>
    <mergeCell ref="AB416:AC416"/>
    <mergeCell ref="AE416:AF416"/>
    <mergeCell ref="AH462:AI462"/>
    <mergeCell ref="AK439:AL439"/>
    <mergeCell ref="AN439:AO439"/>
    <mergeCell ref="V439:W439"/>
    <mergeCell ref="Y439:Z439"/>
    <mergeCell ref="AB439:AC439"/>
    <mergeCell ref="AE439:AF439"/>
    <mergeCell ref="AH439:AI439"/>
    <mergeCell ref="G439:H439"/>
    <mergeCell ref="J439:K439"/>
    <mergeCell ref="M439:N439"/>
    <mergeCell ref="P439:Q439"/>
    <mergeCell ref="S439:T439"/>
    <mergeCell ref="G462:H462"/>
    <mergeCell ref="J462:K462"/>
    <mergeCell ref="M462:N462"/>
    <mergeCell ref="P462:Q462"/>
    <mergeCell ref="S462:T462"/>
    <mergeCell ref="V462:W462"/>
    <mergeCell ref="Y462:Z462"/>
    <mergeCell ref="AB462:AC462"/>
    <mergeCell ref="AE462:AF462"/>
    <mergeCell ref="AH508:AI508"/>
    <mergeCell ref="AK508:AL508"/>
    <mergeCell ref="AN508:AO508"/>
    <mergeCell ref="V485:W485"/>
    <mergeCell ref="Y485:Z485"/>
    <mergeCell ref="AB485:AC485"/>
    <mergeCell ref="AE485:AF485"/>
    <mergeCell ref="AH485:AI485"/>
    <mergeCell ref="G485:H485"/>
    <mergeCell ref="J485:K485"/>
    <mergeCell ref="M485:N485"/>
    <mergeCell ref="P485:Q485"/>
    <mergeCell ref="S485:T485"/>
    <mergeCell ref="G508:H508"/>
    <mergeCell ref="J508:K508"/>
    <mergeCell ref="M508:N508"/>
    <mergeCell ref="P508:Q508"/>
    <mergeCell ref="S508:T508"/>
    <mergeCell ref="V508:W508"/>
    <mergeCell ref="Y508:Z508"/>
    <mergeCell ref="AB508:AC508"/>
    <mergeCell ref="AE508:AF508"/>
    <mergeCell ref="AH554:AI554"/>
    <mergeCell ref="V531:W531"/>
    <mergeCell ref="Y531:Z531"/>
    <mergeCell ref="AB531:AC531"/>
    <mergeCell ref="AE531:AF531"/>
    <mergeCell ref="AH531:AI531"/>
    <mergeCell ref="G531:H531"/>
    <mergeCell ref="J531:K531"/>
    <mergeCell ref="M531:N531"/>
    <mergeCell ref="P531:Q531"/>
    <mergeCell ref="S531:T531"/>
    <mergeCell ref="G554:H554"/>
    <mergeCell ref="J554:K554"/>
    <mergeCell ref="M554:N554"/>
    <mergeCell ref="P554:Q554"/>
    <mergeCell ref="S554:T554"/>
    <mergeCell ref="V554:W554"/>
    <mergeCell ref="Y554:Z554"/>
    <mergeCell ref="AB554:AC554"/>
    <mergeCell ref="AE554:AF554"/>
    <mergeCell ref="AQ94:AR94"/>
    <mergeCell ref="AK117:AL117"/>
    <mergeCell ref="AN117:AO117"/>
    <mergeCell ref="AQ117:AR117"/>
    <mergeCell ref="AK140:AL140"/>
    <mergeCell ref="AN140:AO140"/>
    <mergeCell ref="AQ140:AR140"/>
    <mergeCell ref="AQ25:AR25"/>
    <mergeCell ref="AK48:AL48"/>
    <mergeCell ref="AN48:AO48"/>
    <mergeCell ref="AQ48:AR48"/>
    <mergeCell ref="AK71:AL71"/>
    <mergeCell ref="AN71:AO71"/>
    <mergeCell ref="AQ71:AR71"/>
    <mergeCell ref="AQ232:AR232"/>
    <mergeCell ref="AK255:AL255"/>
    <mergeCell ref="AN255:AO255"/>
    <mergeCell ref="AQ255:AR255"/>
    <mergeCell ref="AK278:AL278"/>
    <mergeCell ref="AN278:AO278"/>
    <mergeCell ref="AQ278:AR278"/>
    <mergeCell ref="AQ163:AR163"/>
    <mergeCell ref="AK186:AL186"/>
    <mergeCell ref="AN186:AO186"/>
    <mergeCell ref="AQ186:AR186"/>
    <mergeCell ref="AK209:AL209"/>
    <mergeCell ref="AN209:AO209"/>
    <mergeCell ref="AQ209:AR209"/>
    <mergeCell ref="AQ370:AR370"/>
    <mergeCell ref="AK393:AL393"/>
    <mergeCell ref="AN393:AO393"/>
    <mergeCell ref="AQ393:AR393"/>
    <mergeCell ref="AK416:AL416"/>
    <mergeCell ref="AN416:AO416"/>
    <mergeCell ref="AQ416:AR416"/>
    <mergeCell ref="AQ301:AR301"/>
    <mergeCell ref="AK324:AL324"/>
    <mergeCell ref="AN324:AO324"/>
    <mergeCell ref="AQ324:AR324"/>
    <mergeCell ref="AK347:AL347"/>
    <mergeCell ref="AN347:AO347"/>
    <mergeCell ref="AQ347:AR347"/>
    <mergeCell ref="AQ508:AR508"/>
    <mergeCell ref="AK531:AL531"/>
    <mergeCell ref="AN531:AO531"/>
    <mergeCell ref="AQ531:AR531"/>
    <mergeCell ref="AK554:AL554"/>
    <mergeCell ref="AN554:AO554"/>
    <mergeCell ref="AQ554:AR554"/>
    <mergeCell ref="AQ439:AR439"/>
    <mergeCell ref="AK462:AL462"/>
    <mergeCell ref="AN462:AO462"/>
    <mergeCell ref="AQ462:AR462"/>
    <mergeCell ref="AK485:AL485"/>
    <mergeCell ref="AN485:AO485"/>
    <mergeCell ref="AQ485:AR485"/>
  </mergeCells>
  <conditionalFormatting sqref="E557:F573 H557:I573 K557:L573 N557:O573 Q557:R573 T557:U573 W557:X573 Z557:AA573 AC557:AD573 AF557:AG573 AI557:AJ573 AL557:AM573 AO557:AP573 AR557:AR573 E534:F550 H534:I550 K534:L550 N534:O550 Q534:R550 T534:U550 W534:X550 Z534:AA550 AC534:AD550 AF534:AG550 AI534:AJ550 AL534:AM550 AO534:AP550 AR534:AR550 AU534:AV550 AX534:AY550 E511:F527 H511:I527 K511:L527 N511:O527 Q511:R527 T511:U527 W511:X527 Z511:AA527 AC511:AD527 AF511:AG527 AI511:AJ527 AL511:AM527 AO511:AP527 AR511:AR527 E488:F504 H488:I504 K488:L504 N488:O504 Q488:R504 T488:U504 W488:X504 Z488:AA504 AC488:AD504 AF488:AG504 AI488:AJ504 AL488:AM504 AO488:AP504 AR488:AR504 E465:F481 H465:I481 K465:L481 N465:O481 Q465:R481 T465:U481 W465:X481 Z465:AA481 AC465:AD481 AF465:AG481 AI465:AJ481 AL465:AM481 AO465:AP481 AR465:AR481 E442:F458 H442:I458 K442:L458 N442:O458 Q442:R458 T442:U458 W442:X458 Z442:AA458 AC442:AD458 AF442:AG458 AI442:AJ458 AL442:AM458 AO442:AP458 AR442:AR458 E419:F435 H419:I435 K419:L435 N419:O435 Q419:R435 T419:U435 W419:X435 Z419:AA435 AC419:AD435 AF419:AG435 AI419:AJ435 AL419:AM435 AO419:AP435 AR419:AR435 E396:F412 H396:I412 K396:L412 N396:O412 Q396:R412 T396:U412 W396:X412 Z396:AA412 AC396:AD412 AF396:AG412 AI396:AJ412 AL396:AM412 AO396:AP412 AR396:AR412 E373:F389 H373:I389 K373:L389 N373:O389 Q373:R389 T373:U389 W373:X389 Z373:AA389 AC373:AD389 AF373:AG389 AI373:AJ389 AL373:AM389 AO373:AP389 AR373:AR389 E350:F366 H350:I366 K350:L366 N350:O366 Q350:R366 T350:U366 W350:X366 Z350:AA366 AC350:AD366 AF350:AG366 AI350:AJ366 AL350:AM366 AO350:AP366 AR350:AR366 E327:F343 H327:I343 K327:L343 N327:O343 Q327:R343 T327:U343 W327:X343 Z327:AA343 AC327:AD343 AF327:AG343 AI327:AJ343 AL327:AM343 AO327:AP343 AR327:AR343 E304:F320 H304:I320 K304:L320 N304:O320 Q304:R320 T304:U320 W304:X320 Z304:AA320 AC304:AD320 AF304:AG320 AI304:AJ320 AL304:AM320 AO304:AP320 AR304:AR320 AU304:AV320 AX304:AY320 E281:F297 H281:I297 K281:L297 N281:O297 Q281:R297 T281:U297 W281:X297 Z281:AA297 AC281:AD297 AF281:AG297 AI281:AJ297 AL281:AM297 AO281:AP297 AR281:AR297 AU281:AV297 AX281:AY297 E258:F274 H258:I274 K258:L274 N258:O274 Q258:R274 T258:U274 W258:X274 Z258:AA274 AC258:AD274 AF258:AG274 AI258:AJ274 AL258:AM274 AO258:AP274 AR258:AR274 AU258:AV274 AX258:AY274 E235:F251 H235:I251 K235:L251 N235:O251 Q235:R251 T235:U251 W235:X251 Z235:AA251 AC235:AD251 AF235:AG251 AI235:AJ251 AL235:AM251 AO235:AP251 AR235:AR251 AU235:AV251 AX235:AY251 E212:F228 H212:I228 K212:L228 N212:O228 Q212:R228 T212:U228 W212:X228 Z212:AA228 AC212:AD228 AF212:AG228 AI212:AJ228 AL212:AM228 AO212:AP228 AR212:AR228 AU212:AV228 AX212:AY228 E189:F205 H189:I205 K189:L205 N189:O205 Q189:R205 T189:U205 W189:X205 Z189:AA205 AC189:AD205 AF189:AG205 AI189:AJ205 AL189:AM205 AO189:AP205 AR189:AR205 AU189:AV205 AX189:AY205 AU327:AV343 AX327:AY343 AU350:AV366 AX350:AY366 AU373:AV389 AX373:AY389 AU396:AV412 AX396:AY412 AU419:AV435 AX419:AY435 AU442:AV458 AX442:AY458 AU465:AV481 AX465:AY481 AU488:AV504 AX488:AY504 AU511:AV527 AX511:AY527 E166:F182 H166:I182 K166:L182 N166:O182 Q166:R182 T166:U182 W166:X182 Z166:AA182 AC166:AD182 AF166:AG182 AI166:AJ182 AL166:AM182 AO166:AP182 AR166:AR182 AU166:AV182 AX166:AY182 E143:F159 H143:I159 K143:L159 N143:O159 Q143:R159 T143:U159 W143:X159 Z143:AA159 AC143:AD159 AF143:AG159 AI143:AJ159 AL143:AM159 AO143:AP159 AR143:AR159 AU143:AV159 AX143:AY159 E120:F136 H120:I136 K120:L136 N120:O136 Q120:R136 T120:U136 W120:X136 Z120:AA136 AC120:AD136 AF120:AG136 AI120:AJ136 AL120:AM136 AO120:AP136 AR120:AR136 AU120:AV136 AX120:AY136 E97:F113 H97:I113 K97:L113 N97:O113 Q97:R113 T97:U113 W97:X113 Z97:AA113 AC97:AD113 AF97:AG113 AI97:AJ113 AL97:AM113 AO97:AP113 AR97:AR113 AU97:AV113 AX97:AY113 E74:F90 H74:I90 K74:L90 N74:O90 Q74:R90 T74:U90 W74:X90 Z74:AA90 AC74:AD90 AF74:AG90 AI74:AJ90 AL74:AM90 AO74:AP90 AR74:AR90 AU74:AV90 AX74:AY90 E51:F67 H51:I67 K51:L67 N51:O67 Q51:R67 T51:U67 W51:X67 Z51:AA67 AC51:AD67 AF51:AG67 AI51:AJ67 AL51:AM67 AO51:AP67 AR51:AR67 AU51:AV67 AX51:AY67 E28:F44 H28:I44 K28:L44 N28:O44 Q28:R44 T28:U44 W28:X44 Z28:AA44 AC28:AD44 AF28:AG44 AI28:AJ44 AL28:AM44 AO28:AP44 AR28:AR44 AU28:AV44 AX28:AY44 AU5:AV21 E5:F21 H5:I21 K5:L21 N5:O21 Q5:R21 T5:U21 W5:X21 Z5:AA21 AC5:AD21 AF5:AG21 AI5:AJ21 AL5:AM21 AO5:AP21 AR5:AR21 AX5:AY21">
    <cfRule type="colorScale" priority="50">
      <colorScale>
        <cfvo type="num" val="0"/>
        <cfvo type="num" val="1"/>
        <color rgb="FFFF0000"/>
        <color rgb="FF00B050"/>
      </colorScale>
    </cfRule>
  </conditionalFormatting>
  <conditionalFormatting sqref="AX557:AX573 AU557:AV573">
    <cfRule type="colorScale" priority="2">
      <colorScale>
        <cfvo type="num" val="0"/>
        <cfvo type="num" val="1"/>
        <color rgb="FFFF0000"/>
        <color rgb="FF00B050"/>
      </colorScale>
    </cfRule>
  </conditionalFormatting>
  <conditionalFormatting sqref="AY557:AY573">
    <cfRule type="colorScale" priority="1">
      <colorScale>
        <cfvo type="num" val="0"/>
        <cfvo type="num" val="1"/>
        <color rgb="FFFF0000"/>
        <color rgb="FF00B050"/>
      </colorScale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showZeros="0" zoomScale="53" zoomScaleNormal="53" workbookViewId="0">
      <selection activeCell="I46" sqref="I46"/>
    </sheetView>
  </sheetViews>
  <sheetFormatPr defaultRowHeight="15" x14ac:dyDescent="0.25"/>
  <cols>
    <col min="2" max="2" width="27.5703125" bestFit="1" customWidth="1"/>
    <col min="3" max="3" width="30.85546875" customWidth="1"/>
    <col min="4" max="17" width="26.85546875" customWidth="1"/>
  </cols>
  <sheetData>
    <row r="1" spans="1:18" ht="22.5" x14ac:dyDescent="0.3">
      <c r="A1" s="1"/>
      <c r="B1" s="4" t="s">
        <v>1</v>
      </c>
      <c r="C1" s="2"/>
      <c r="D1" s="3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25">
      <c r="A2" s="1"/>
      <c r="B2" s="1"/>
      <c r="C2" s="40" t="s">
        <v>100</v>
      </c>
      <c r="D2" s="37" t="s">
        <v>101</v>
      </c>
      <c r="E2" s="37" t="s">
        <v>102</v>
      </c>
      <c r="F2" s="37" t="s">
        <v>103</v>
      </c>
      <c r="G2" s="31" t="s">
        <v>40</v>
      </c>
      <c r="H2" s="31" t="s">
        <v>42</v>
      </c>
      <c r="I2" s="31" t="s">
        <v>43</v>
      </c>
      <c r="J2" s="31" t="s">
        <v>44</v>
      </c>
      <c r="K2" s="31" t="s">
        <v>45</v>
      </c>
      <c r="L2" s="31" t="s">
        <v>46</v>
      </c>
      <c r="M2" s="31" t="s">
        <v>47</v>
      </c>
      <c r="N2" s="31" t="s">
        <v>48</v>
      </c>
      <c r="O2" s="31" t="s">
        <v>46</v>
      </c>
      <c r="P2" s="31" t="s">
        <v>47</v>
      </c>
      <c r="Q2" s="31" t="s">
        <v>48</v>
      </c>
      <c r="R2" s="1"/>
    </row>
    <row r="3" spans="1:18" ht="78" thickBot="1" x14ac:dyDescent="0.35">
      <c r="A3" s="1"/>
      <c r="B3" s="5" t="s">
        <v>2</v>
      </c>
      <c r="C3" s="6" t="s">
        <v>3</v>
      </c>
      <c r="D3" s="39" t="s">
        <v>99</v>
      </c>
      <c r="E3" s="39" t="s">
        <v>99</v>
      </c>
      <c r="F3" s="39" t="s">
        <v>99</v>
      </c>
      <c r="G3" s="39" t="s">
        <v>99</v>
      </c>
      <c r="H3" s="39" t="s">
        <v>99</v>
      </c>
      <c r="I3" s="39" t="s">
        <v>99</v>
      </c>
      <c r="J3" s="39" t="s">
        <v>99</v>
      </c>
      <c r="K3" s="39" t="s">
        <v>99</v>
      </c>
      <c r="L3" s="39" t="s">
        <v>99</v>
      </c>
      <c r="M3" s="39" t="s">
        <v>99</v>
      </c>
      <c r="N3" s="39" t="s">
        <v>99</v>
      </c>
      <c r="O3" s="39" t="s">
        <v>99</v>
      </c>
      <c r="P3" s="39" t="s">
        <v>99</v>
      </c>
      <c r="Q3" s="39" t="s">
        <v>99</v>
      </c>
      <c r="R3" s="8" t="s">
        <v>10</v>
      </c>
    </row>
    <row r="4" spans="1:18" ht="16.5" thickTop="1" thickBot="1" x14ac:dyDescent="0.3">
      <c r="A4" s="13" t="s">
        <v>65</v>
      </c>
      <c r="B4" s="1"/>
      <c r="C4" s="22"/>
      <c r="D4" s="3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5">
      <c r="A5" s="1"/>
      <c r="B5" s="1" t="s">
        <v>26</v>
      </c>
      <c r="C5" s="23" t="s">
        <v>27</v>
      </c>
      <c r="D5" s="21">
        <f>Harkgegevens!D215</f>
        <v>0</v>
      </c>
      <c r="E5" s="19">
        <f>Harkgegevens!E215</f>
        <v>0</v>
      </c>
      <c r="F5" s="9">
        <f>Harkgegevens!F215</f>
        <v>0</v>
      </c>
      <c r="G5" s="9">
        <f>Harkgegevens!G215</f>
        <v>0</v>
      </c>
      <c r="H5" s="9">
        <f>Harkgegevens!H215</f>
        <v>2</v>
      </c>
      <c r="I5" s="9">
        <f>Harkgegevens!I215</f>
        <v>0</v>
      </c>
      <c r="J5" s="9">
        <f>Harkgegevens!J215</f>
        <v>0</v>
      </c>
      <c r="K5" s="9">
        <f>Harkgegevens!K215</f>
        <v>0</v>
      </c>
      <c r="L5" s="9">
        <f>Harkgegevens!L215</f>
        <v>0</v>
      </c>
      <c r="M5" s="9">
        <f>Harkgegevens!M215</f>
        <v>0</v>
      </c>
      <c r="N5" s="9">
        <f>Harkgegevens!N215</f>
        <v>0</v>
      </c>
      <c r="O5" s="9">
        <f>Harkgegevens!O215</f>
        <v>0</v>
      </c>
      <c r="P5" s="9">
        <f>Harkgegevens!P215</f>
        <v>0</v>
      </c>
      <c r="Q5" s="9">
        <f>Harkgegevens!Q215</f>
        <v>0</v>
      </c>
      <c r="R5" s="10">
        <f>SUM(D5:Q5)</f>
        <v>2</v>
      </c>
    </row>
    <row r="6" spans="1:18" x14ac:dyDescent="0.25">
      <c r="A6" s="1"/>
      <c r="B6" s="18" t="s">
        <v>15</v>
      </c>
      <c r="C6" s="24" t="s">
        <v>22</v>
      </c>
      <c r="D6" s="21">
        <f>Harkgegevens!D216</f>
        <v>0</v>
      </c>
      <c r="E6" s="19">
        <f>Harkgegevens!E216</f>
        <v>0</v>
      </c>
      <c r="F6" s="9">
        <f>Harkgegevens!F216</f>
        <v>0</v>
      </c>
      <c r="G6" s="9">
        <f>Harkgegevens!G216</f>
        <v>0</v>
      </c>
      <c r="H6" s="9">
        <f>Harkgegevens!H216</f>
        <v>0</v>
      </c>
      <c r="I6" s="9">
        <f>Harkgegevens!I216</f>
        <v>0</v>
      </c>
      <c r="J6" s="9">
        <f>Harkgegevens!J216</f>
        <v>0</v>
      </c>
      <c r="K6" s="9">
        <f>Harkgegevens!K216</f>
        <v>0</v>
      </c>
      <c r="L6" s="9">
        <f>Harkgegevens!L216</f>
        <v>0</v>
      </c>
      <c r="M6" s="9">
        <f>Harkgegevens!M216</f>
        <v>0</v>
      </c>
      <c r="N6" s="9">
        <f>Harkgegevens!N216</f>
        <v>0</v>
      </c>
      <c r="O6" s="9">
        <f>Harkgegevens!O216</f>
        <v>0</v>
      </c>
      <c r="P6" s="9">
        <f>Harkgegevens!P216</f>
        <v>0</v>
      </c>
      <c r="Q6" s="9">
        <f>Harkgegevens!Q216</f>
        <v>0</v>
      </c>
      <c r="R6" s="10">
        <f t="shared" ref="R6:R13" si="0">SUM(D6:Q6)</f>
        <v>0</v>
      </c>
    </row>
    <row r="7" spans="1:18" x14ac:dyDescent="0.25">
      <c r="A7" s="1"/>
      <c r="B7" s="1" t="s">
        <v>104</v>
      </c>
      <c r="C7" s="23" t="s">
        <v>18</v>
      </c>
      <c r="D7" s="21">
        <f>Harkgegevens!D217</f>
        <v>0</v>
      </c>
      <c r="E7" s="19">
        <f>Harkgegevens!E217</f>
        <v>0</v>
      </c>
      <c r="F7" s="9">
        <f>Harkgegevens!F217</f>
        <v>0</v>
      </c>
      <c r="G7" s="9">
        <f>Harkgegevens!G217</f>
        <v>0</v>
      </c>
      <c r="H7" s="9">
        <f>Harkgegevens!H217</f>
        <v>0</v>
      </c>
      <c r="I7" s="9">
        <f>Harkgegevens!I217</f>
        <v>0</v>
      </c>
      <c r="J7" s="9">
        <f>Harkgegevens!J217</f>
        <v>0</v>
      </c>
      <c r="K7" s="9">
        <f>Harkgegevens!K217</f>
        <v>0</v>
      </c>
      <c r="L7" s="9">
        <f>Harkgegevens!L217</f>
        <v>0</v>
      </c>
      <c r="M7" s="9">
        <f>Harkgegevens!M217</f>
        <v>0</v>
      </c>
      <c r="N7" s="9">
        <f>Harkgegevens!N217</f>
        <v>0</v>
      </c>
      <c r="O7" s="9">
        <f>Harkgegevens!O217</f>
        <v>0</v>
      </c>
      <c r="P7" s="9">
        <f>Harkgegevens!P217</f>
        <v>0</v>
      </c>
      <c r="Q7" s="9">
        <f>Harkgegevens!Q217</f>
        <v>0</v>
      </c>
      <c r="R7" s="10">
        <f t="shared" si="0"/>
        <v>0</v>
      </c>
    </row>
    <row r="8" spans="1:18" x14ac:dyDescent="0.25">
      <c r="A8" s="1"/>
      <c r="B8" s="3" t="s">
        <v>6</v>
      </c>
      <c r="C8" s="23" t="s">
        <v>29</v>
      </c>
      <c r="D8" s="21">
        <f>Harkgegevens!D218</f>
        <v>0</v>
      </c>
      <c r="E8" s="19">
        <f>Harkgegevens!E218</f>
        <v>0</v>
      </c>
      <c r="F8" s="9">
        <f>Harkgegevens!F218</f>
        <v>0</v>
      </c>
      <c r="G8" s="9">
        <f>Harkgegevens!G218</f>
        <v>0</v>
      </c>
      <c r="H8" s="9">
        <f>Harkgegevens!H218</f>
        <v>0</v>
      </c>
      <c r="I8" s="9">
        <f>Harkgegevens!I218</f>
        <v>0</v>
      </c>
      <c r="J8" s="9">
        <f>Harkgegevens!J218</f>
        <v>0</v>
      </c>
      <c r="K8" s="9">
        <f>Harkgegevens!K218</f>
        <v>0</v>
      </c>
      <c r="L8" s="9">
        <f>Harkgegevens!L218</f>
        <v>5</v>
      </c>
      <c r="M8" s="9">
        <f>Harkgegevens!M218</f>
        <v>0</v>
      </c>
      <c r="N8" s="9">
        <f>Harkgegevens!N218</f>
        <v>0</v>
      </c>
      <c r="O8" s="9">
        <f>Harkgegevens!O218</f>
        <v>0</v>
      </c>
      <c r="P8" s="9">
        <f>Harkgegevens!P218</f>
        <v>0</v>
      </c>
      <c r="Q8" s="9">
        <f>Harkgegevens!Q218</f>
        <v>0</v>
      </c>
      <c r="R8" s="10">
        <f t="shared" si="0"/>
        <v>5</v>
      </c>
    </row>
    <row r="9" spans="1:18" x14ac:dyDescent="0.25">
      <c r="A9" s="1"/>
      <c r="B9" s="18" t="s">
        <v>16</v>
      </c>
      <c r="C9" s="24" t="s">
        <v>20</v>
      </c>
      <c r="D9" s="21">
        <f>Harkgegevens!D219</f>
        <v>0</v>
      </c>
      <c r="E9" s="19">
        <f>Harkgegevens!E219</f>
        <v>0</v>
      </c>
      <c r="F9" s="9">
        <f>Harkgegevens!F219</f>
        <v>0</v>
      </c>
      <c r="G9" s="9">
        <f>Harkgegevens!G219</f>
        <v>0</v>
      </c>
      <c r="H9" s="9">
        <f>Harkgegevens!H219</f>
        <v>4</v>
      </c>
      <c r="I9" s="9">
        <f>Harkgegevens!I219</f>
        <v>10</v>
      </c>
      <c r="J9" s="9">
        <f>Harkgegevens!J219</f>
        <v>21</v>
      </c>
      <c r="K9" s="9">
        <f>Harkgegevens!K219</f>
        <v>0</v>
      </c>
      <c r="L9" s="9">
        <f>Harkgegevens!L219</f>
        <v>120</v>
      </c>
      <c r="M9" s="9">
        <f>Harkgegevens!M219</f>
        <v>0</v>
      </c>
      <c r="N9" s="9">
        <f>Harkgegevens!N219</f>
        <v>0</v>
      </c>
      <c r="O9" s="9">
        <f>Harkgegevens!O219</f>
        <v>115</v>
      </c>
      <c r="P9" s="9">
        <f>Harkgegevens!P219</f>
        <v>0</v>
      </c>
      <c r="Q9" s="9">
        <f>Harkgegevens!Q219</f>
        <v>170</v>
      </c>
      <c r="R9" s="10">
        <f t="shared" si="0"/>
        <v>440</v>
      </c>
    </row>
    <row r="10" spans="1:18" x14ac:dyDescent="0.25">
      <c r="A10" s="1"/>
      <c r="B10" s="3" t="s">
        <v>8</v>
      </c>
      <c r="C10" s="24" t="s">
        <v>12</v>
      </c>
      <c r="D10" s="21">
        <f>Harkgegevens!D220</f>
        <v>0</v>
      </c>
      <c r="E10" s="19">
        <f>Harkgegevens!E220</f>
        <v>0</v>
      </c>
      <c r="F10" s="9">
        <f>Harkgegevens!F220</f>
        <v>0</v>
      </c>
      <c r="G10" s="9">
        <f>Harkgegevens!G220</f>
        <v>0</v>
      </c>
      <c r="H10" s="9">
        <f>Harkgegevens!H220</f>
        <v>0</v>
      </c>
      <c r="I10" s="9">
        <f>Harkgegevens!I220</f>
        <v>0</v>
      </c>
      <c r="J10" s="9">
        <f>Harkgegevens!J220</f>
        <v>0</v>
      </c>
      <c r="K10" s="9">
        <f>Harkgegevens!K220</f>
        <v>0</v>
      </c>
      <c r="L10" s="9">
        <f>Harkgegevens!L220</f>
        <v>10</v>
      </c>
      <c r="M10" s="9">
        <f>Harkgegevens!M220</f>
        <v>0</v>
      </c>
      <c r="N10" s="9">
        <f>Harkgegevens!N220</f>
        <v>0</v>
      </c>
      <c r="O10" s="9">
        <f>Harkgegevens!O220</f>
        <v>0</v>
      </c>
      <c r="P10" s="9">
        <f>Harkgegevens!P220</f>
        <v>0</v>
      </c>
      <c r="Q10" s="9">
        <f>Harkgegevens!Q220</f>
        <v>0</v>
      </c>
      <c r="R10" s="10">
        <f t="shared" si="0"/>
        <v>10</v>
      </c>
    </row>
    <row r="11" spans="1:18" x14ac:dyDescent="0.25">
      <c r="A11" s="16"/>
      <c r="B11" s="1" t="s">
        <v>5</v>
      </c>
      <c r="C11" s="24" t="s">
        <v>13</v>
      </c>
      <c r="D11" s="21">
        <f>Harkgegevens!D221</f>
        <v>0</v>
      </c>
      <c r="E11" s="19">
        <f>Harkgegevens!E221</f>
        <v>0</v>
      </c>
      <c r="F11" s="9">
        <f>Harkgegevens!F221</f>
        <v>0</v>
      </c>
      <c r="G11" s="9">
        <f>Harkgegevens!G221</f>
        <v>0</v>
      </c>
      <c r="H11" s="9">
        <f>Harkgegevens!H221</f>
        <v>15</v>
      </c>
      <c r="I11" s="9">
        <f>Harkgegevens!I221</f>
        <v>30</v>
      </c>
      <c r="J11" s="9">
        <f>Harkgegevens!J221</f>
        <v>43</v>
      </c>
      <c r="K11" s="9">
        <f>Harkgegevens!K221</f>
        <v>0</v>
      </c>
      <c r="L11" s="9">
        <f>Harkgegevens!L221</f>
        <v>250</v>
      </c>
      <c r="M11" s="9">
        <f>Harkgegevens!M221</f>
        <v>0</v>
      </c>
      <c r="N11" s="9">
        <f>Harkgegevens!N221</f>
        <v>0</v>
      </c>
      <c r="O11" s="9">
        <f>Harkgegevens!O221</f>
        <v>525</v>
      </c>
      <c r="P11" s="9">
        <f>Harkgegevens!P221</f>
        <v>0</v>
      </c>
      <c r="Q11" s="9">
        <f>Harkgegevens!Q221</f>
        <v>937</v>
      </c>
      <c r="R11" s="10">
        <f t="shared" si="0"/>
        <v>1800</v>
      </c>
    </row>
    <row r="12" spans="1:18" x14ac:dyDescent="0.25">
      <c r="A12" s="1"/>
      <c r="B12" s="1" t="s">
        <v>36</v>
      </c>
      <c r="C12" s="23" t="s">
        <v>36</v>
      </c>
      <c r="D12" s="21">
        <f>Harkgegevens!D222</f>
        <v>0</v>
      </c>
      <c r="E12" s="19">
        <f>Harkgegevens!E222</f>
        <v>0</v>
      </c>
      <c r="F12" s="9">
        <f>Harkgegevens!F222</f>
        <v>0</v>
      </c>
      <c r="G12" s="9">
        <f>Harkgegevens!G222</f>
        <v>0</v>
      </c>
      <c r="H12" s="9">
        <f>Harkgegevens!H222</f>
        <v>0</v>
      </c>
      <c r="I12" s="9">
        <f>Harkgegevens!I222</f>
        <v>0</v>
      </c>
      <c r="J12" s="9">
        <f>Harkgegevens!J222</f>
        <v>0</v>
      </c>
      <c r="K12" s="9">
        <f>Harkgegevens!K222</f>
        <v>0</v>
      </c>
      <c r="L12" s="9">
        <f>Harkgegevens!L222</f>
        <v>0</v>
      </c>
      <c r="M12" s="9">
        <f>Harkgegevens!M222</f>
        <v>0</v>
      </c>
      <c r="N12" s="9">
        <f>Harkgegevens!N222</f>
        <v>0</v>
      </c>
      <c r="O12" s="9">
        <f>Harkgegevens!O222</f>
        <v>0</v>
      </c>
      <c r="P12" s="9">
        <f>Harkgegevens!P222</f>
        <v>0</v>
      </c>
      <c r="Q12" s="9">
        <f>Harkgegevens!Q222</f>
        <v>0</v>
      </c>
      <c r="R12" s="10">
        <f t="shared" si="0"/>
        <v>0</v>
      </c>
    </row>
    <row r="13" spans="1:18" x14ac:dyDescent="0.25">
      <c r="A13" s="1"/>
      <c r="B13" s="1"/>
      <c r="C13" s="23"/>
      <c r="D13" s="21">
        <f>Harkgegevens!D223</f>
        <v>0</v>
      </c>
      <c r="E13" s="19">
        <f>Harkgegevens!E223</f>
        <v>0</v>
      </c>
      <c r="F13" s="9">
        <f>Harkgegevens!F223</f>
        <v>0</v>
      </c>
      <c r="G13" s="9">
        <f>Harkgegevens!G223</f>
        <v>0</v>
      </c>
      <c r="H13" s="9">
        <f>Harkgegevens!H223</f>
        <v>0</v>
      </c>
      <c r="I13" s="9">
        <f>Harkgegevens!I223</f>
        <v>0</v>
      </c>
      <c r="J13" s="9">
        <f>Harkgegevens!J223</f>
        <v>0</v>
      </c>
      <c r="K13" s="9">
        <f>Harkgegevens!K223</f>
        <v>0</v>
      </c>
      <c r="L13" s="9">
        <f>Harkgegevens!L223</f>
        <v>0</v>
      </c>
      <c r="M13" s="9">
        <f>Harkgegevens!M223</f>
        <v>0</v>
      </c>
      <c r="N13" s="9">
        <f>Harkgegevens!N223</f>
        <v>0</v>
      </c>
      <c r="O13" s="9">
        <f>Harkgegevens!O223</f>
        <v>0</v>
      </c>
      <c r="P13" s="9">
        <f>Harkgegevens!P223</f>
        <v>0</v>
      </c>
      <c r="Q13" s="9">
        <f>Harkgegevens!Q223</f>
        <v>0</v>
      </c>
      <c r="R13" s="10">
        <f t="shared" si="0"/>
        <v>0</v>
      </c>
    </row>
    <row r="14" spans="1:18" ht="15.75" thickBot="1" x14ac:dyDescent="0.3">
      <c r="A14" s="1"/>
      <c r="B14" s="1"/>
      <c r="C14" s="35" t="s">
        <v>97</v>
      </c>
      <c r="D14" s="1">
        <f t="shared" ref="D14:R14" si="1">SUM(D5:D13)</f>
        <v>0</v>
      </c>
      <c r="E14" s="1">
        <f t="shared" si="1"/>
        <v>0</v>
      </c>
      <c r="F14" s="1">
        <f t="shared" si="1"/>
        <v>0</v>
      </c>
      <c r="G14" s="1">
        <f t="shared" si="1"/>
        <v>0</v>
      </c>
      <c r="H14" s="1">
        <f t="shared" si="1"/>
        <v>21</v>
      </c>
      <c r="I14" s="1">
        <f t="shared" si="1"/>
        <v>40</v>
      </c>
      <c r="J14" s="1">
        <f t="shared" si="1"/>
        <v>64</v>
      </c>
      <c r="K14" s="1">
        <f t="shared" si="1"/>
        <v>0</v>
      </c>
      <c r="L14" s="1">
        <f t="shared" si="1"/>
        <v>385</v>
      </c>
      <c r="M14" s="1">
        <f t="shared" si="1"/>
        <v>0</v>
      </c>
      <c r="N14" s="1">
        <f t="shared" si="1"/>
        <v>0</v>
      </c>
      <c r="O14" s="1">
        <f t="shared" si="1"/>
        <v>640</v>
      </c>
      <c r="P14" s="1">
        <f t="shared" si="1"/>
        <v>0</v>
      </c>
      <c r="Q14" s="1">
        <f t="shared" si="1"/>
        <v>1107</v>
      </c>
      <c r="R14" s="12">
        <f t="shared" si="1"/>
        <v>2257</v>
      </c>
    </row>
    <row r="15" spans="1:18" ht="15.75" thickTop="1" x14ac:dyDescent="0.25">
      <c r="C15" s="34" t="s">
        <v>96</v>
      </c>
      <c r="D15">
        <f t="shared" ref="D15:Q15" si="2">COUNTIF(D5:D12,"&gt;0")</f>
        <v>0</v>
      </c>
      <c r="E15">
        <f t="shared" si="2"/>
        <v>0</v>
      </c>
      <c r="F15">
        <f t="shared" si="2"/>
        <v>0</v>
      </c>
      <c r="G15">
        <f t="shared" si="2"/>
        <v>0</v>
      </c>
      <c r="H15">
        <f t="shared" si="2"/>
        <v>3</v>
      </c>
      <c r="I15">
        <f t="shared" si="2"/>
        <v>2</v>
      </c>
      <c r="J15">
        <f t="shared" si="2"/>
        <v>2</v>
      </c>
      <c r="K15">
        <f t="shared" si="2"/>
        <v>0</v>
      </c>
      <c r="L15">
        <f t="shared" si="2"/>
        <v>4</v>
      </c>
      <c r="M15">
        <f t="shared" si="2"/>
        <v>0</v>
      </c>
      <c r="N15">
        <f t="shared" si="2"/>
        <v>0</v>
      </c>
      <c r="O15">
        <f t="shared" si="2"/>
        <v>2</v>
      </c>
      <c r="P15">
        <f t="shared" si="2"/>
        <v>0</v>
      </c>
      <c r="Q15">
        <f t="shared" si="2"/>
        <v>2</v>
      </c>
      <c r="R15" s="36">
        <f>AVERAGE(D15:Q15)</f>
        <v>1.0714285714285714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showZeros="0" zoomScale="53" zoomScaleNormal="53" workbookViewId="0">
      <selection activeCell="I46" sqref="I46"/>
    </sheetView>
  </sheetViews>
  <sheetFormatPr defaultRowHeight="15" x14ac:dyDescent="0.25"/>
  <cols>
    <col min="2" max="2" width="27.5703125" bestFit="1" customWidth="1"/>
    <col min="3" max="3" width="30.85546875" customWidth="1"/>
    <col min="4" max="17" width="26.85546875" customWidth="1"/>
  </cols>
  <sheetData>
    <row r="1" spans="1:18" ht="22.5" x14ac:dyDescent="0.3">
      <c r="A1" s="1"/>
      <c r="B1" s="4" t="s">
        <v>1</v>
      </c>
      <c r="C1" s="2"/>
      <c r="D1" s="3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25">
      <c r="A2" s="1"/>
      <c r="B2" s="1"/>
      <c r="C2" s="40" t="s">
        <v>100</v>
      </c>
      <c r="D2" s="37" t="s">
        <v>101</v>
      </c>
      <c r="E2" s="37" t="s">
        <v>102</v>
      </c>
      <c r="F2" s="37" t="s">
        <v>103</v>
      </c>
      <c r="G2" s="31" t="s">
        <v>40</v>
      </c>
      <c r="H2" s="31" t="s">
        <v>42</v>
      </c>
      <c r="I2" s="31" t="s">
        <v>43</v>
      </c>
      <c r="J2" s="31" t="s">
        <v>44</v>
      </c>
      <c r="K2" s="31" t="s">
        <v>45</v>
      </c>
      <c r="L2" s="31" t="s">
        <v>46</v>
      </c>
      <c r="M2" s="31" t="s">
        <v>47</v>
      </c>
      <c r="N2" s="31" t="s">
        <v>48</v>
      </c>
      <c r="O2" s="31" t="s">
        <v>46</v>
      </c>
      <c r="P2" s="31" t="s">
        <v>47</v>
      </c>
      <c r="Q2" s="31" t="s">
        <v>48</v>
      </c>
      <c r="R2" s="1"/>
    </row>
    <row r="3" spans="1:18" ht="78" thickBot="1" x14ac:dyDescent="0.35">
      <c r="A3" s="1"/>
      <c r="B3" s="5" t="s">
        <v>2</v>
      </c>
      <c r="C3" s="6" t="s">
        <v>3</v>
      </c>
      <c r="D3" s="39" t="s">
        <v>99</v>
      </c>
      <c r="E3" s="39" t="s">
        <v>99</v>
      </c>
      <c r="F3" s="39" t="s">
        <v>99</v>
      </c>
      <c r="G3" s="39" t="s">
        <v>99</v>
      </c>
      <c r="H3" s="39" t="s">
        <v>99</v>
      </c>
      <c r="I3" s="39" t="s">
        <v>99</v>
      </c>
      <c r="J3" s="39" t="s">
        <v>99</v>
      </c>
      <c r="K3" s="39" t="s">
        <v>99</v>
      </c>
      <c r="L3" s="39" t="s">
        <v>99</v>
      </c>
      <c r="M3" s="39" t="s">
        <v>99</v>
      </c>
      <c r="N3" s="39" t="s">
        <v>99</v>
      </c>
      <c r="O3" s="39" t="s">
        <v>99</v>
      </c>
      <c r="P3" s="39" t="s">
        <v>99</v>
      </c>
      <c r="Q3" s="39" t="s">
        <v>99</v>
      </c>
      <c r="R3" s="8" t="s">
        <v>10</v>
      </c>
    </row>
    <row r="4" spans="1:18" ht="16.5" thickTop="1" thickBot="1" x14ac:dyDescent="0.3">
      <c r="A4" s="13" t="s">
        <v>66</v>
      </c>
      <c r="B4" s="1"/>
      <c r="C4" s="22"/>
      <c r="D4" s="3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5">
      <c r="A5" s="1"/>
      <c r="B5" s="1" t="s">
        <v>26</v>
      </c>
      <c r="C5" s="23" t="s">
        <v>27</v>
      </c>
      <c r="D5" s="21">
        <f>Harkgegevens!D230</f>
        <v>0</v>
      </c>
      <c r="E5" s="19">
        <f>Harkgegevens!E230</f>
        <v>0</v>
      </c>
      <c r="F5" s="9">
        <f>Harkgegevens!F230</f>
        <v>0</v>
      </c>
      <c r="G5" s="9">
        <f>Harkgegevens!G230</f>
        <v>0</v>
      </c>
      <c r="H5" s="9">
        <f>Harkgegevens!H230</f>
        <v>8</v>
      </c>
      <c r="I5" s="9">
        <f>Harkgegevens!I230</f>
        <v>0</v>
      </c>
      <c r="J5" s="9">
        <f>Harkgegevens!J230</f>
        <v>5</v>
      </c>
      <c r="K5" s="9">
        <f>Harkgegevens!K230</f>
        <v>0</v>
      </c>
      <c r="L5" s="9">
        <f>Harkgegevens!L230</f>
        <v>0</v>
      </c>
      <c r="M5" s="9">
        <f>Harkgegevens!M230</f>
        <v>0</v>
      </c>
      <c r="N5" s="9">
        <f>Harkgegevens!N230</f>
        <v>0</v>
      </c>
      <c r="O5" s="9">
        <f>Harkgegevens!O230</f>
        <v>0</v>
      </c>
      <c r="P5" s="9">
        <f>Harkgegevens!P230</f>
        <v>0</v>
      </c>
      <c r="Q5" s="9">
        <f>Harkgegevens!Q230</f>
        <v>0</v>
      </c>
      <c r="R5" s="10">
        <f>SUM(D5:Q5)</f>
        <v>13</v>
      </c>
    </row>
    <row r="6" spans="1:18" x14ac:dyDescent="0.25">
      <c r="A6" s="1"/>
      <c r="B6" s="18" t="s">
        <v>15</v>
      </c>
      <c r="C6" s="24" t="s">
        <v>22</v>
      </c>
      <c r="D6" s="21">
        <f>Harkgegevens!D231</f>
        <v>0</v>
      </c>
      <c r="E6" s="19">
        <f>Harkgegevens!E231</f>
        <v>0</v>
      </c>
      <c r="F6" s="9">
        <f>Harkgegevens!F231</f>
        <v>0</v>
      </c>
      <c r="G6" s="9">
        <f>Harkgegevens!G231</f>
        <v>0</v>
      </c>
      <c r="H6" s="9">
        <f>Harkgegevens!H231</f>
        <v>0</v>
      </c>
      <c r="I6" s="9">
        <f>Harkgegevens!I231</f>
        <v>0</v>
      </c>
      <c r="J6" s="9">
        <f>Harkgegevens!J231</f>
        <v>18</v>
      </c>
      <c r="K6" s="9">
        <f>Harkgegevens!K231</f>
        <v>0</v>
      </c>
      <c r="L6" s="9">
        <f>Harkgegevens!L231</f>
        <v>80</v>
      </c>
      <c r="M6" s="9">
        <f>Harkgegevens!M231</f>
        <v>0</v>
      </c>
      <c r="N6" s="9">
        <f>Harkgegevens!N231</f>
        <v>0</v>
      </c>
      <c r="O6" s="9">
        <f>Harkgegevens!O231</f>
        <v>0</v>
      </c>
      <c r="P6" s="9">
        <f>Harkgegevens!P231</f>
        <v>0</v>
      </c>
      <c r="Q6" s="9">
        <f>Harkgegevens!Q231</f>
        <v>0</v>
      </c>
      <c r="R6" s="10">
        <f t="shared" ref="R6:R13" si="0">SUM(D6:Q6)</f>
        <v>98</v>
      </c>
    </row>
    <row r="7" spans="1:18" x14ac:dyDescent="0.25">
      <c r="A7" s="1"/>
      <c r="B7" s="1" t="s">
        <v>104</v>
      </c>
      <c r="C7" s="23" t="s">
        <v>18</v>
      </c>
      <c r="D7" s="21">
        <f>Harkgegevens!D232</f>
        <v>0</v>
      </c>
      <c r="E7" s="19">
        <f>Harkgegevens!E232</f>
        <v>0</v>
      </c>
      <c r="F7" s="9">
        <f>Harkgegevens!F232</f>
        <v>0</v>
      </c>
      <c r="G7" s="9">
        <f>Harkgegevens!G232</f>
        <v>0</v>
      </c>
      <c r="H7" s="9">
        <f>Harkgegevens!H232</f>
        <v>0</v>
      </c>
      <c r="I7" s="9">
        <f>Harkgegevens!I232</f>
        <v>0</v>
      </c>
      <c r="J7" s="9">
        <f>Harkgegevens!J232</f>
        <v>0</v>
      </c>
      <c r="K7" s="9">
        <f>Harkgegevens!K232</f>
        <v>0</v>
      </c>
      <c r="L7" s="9">
        <f>Harkgegevens!L232</f>
        <v>0</v>
      </c>
      <c r="M7" s="9">
        <f>Harkgegevens!M232</f>
        <v>0</v>
      </c>
      <c r="N7" s="9">
        <f>Harkgegevens!N232</f>
        <v>0</v>
      </c>
      <c r="O7" s="9">
        <f>Harkgegevens!O232</f>
        <v>0</v>
      </c>
      <c r="P7" s="9">
        <f>Harkgegevens!P232</f>
        <v>0</v>
      </c>
      <c r="Q7" s="9">
        <f>Harkgegevens!Q232</f>
        <v>0</v>
      </c>
      <c r="R7" s="10">
        <f t="shared" si="0"/>
        <v>0</v>
      </c>
    </row>
    <row r="8" spans="1:18" x14ac:dyDescent="0.25">
      <c r="A8" s="1"/>
      <c r="B8" s="3" t="s">
        <v>6</v>
      </c>
      <c r="C8" s="23" t="s">
        <v>29</v>
      </c>
      <c r="D8" s="21">
        <f>Harkgegevens!D233</f>
        <v>0</v>
      </c>
      <c r="E8" s="19">
        <f>Harkgegevens!E233</f>
        <v>0</v>
      </c>
      <c r="F8" s="9">
        <f>Harkgegevens!F233</f>
        <v>0</v>
      </c>
      <c r="G8" s="9">
        <f>Harkgegevens!G233</f>
        <v>0</v>
      </c>
      <c r="H8" s="9">
        <f>Harkgegevens!H233</f>
        <v>6</v>
      </c>
      <c r="I8" s="9">
        <f>Harkgegevens!I233</f>
        <v>40</v>
      </c>
      <c r="J8" s="9">
        <f>Harkgegevens!J233</f>
        <v>18</v>
      </c>
      <c r="K8" s="9">
        <f>Harkgegevens!K233</f>
        <v>0</v>
      </c>
      <c r="L8" s="9">
        <f>Harkgegevens!L233</f>
        <v>7</v>
      </c>
      <c r="M8" s="9">
        <f>Harkgegevens!M233</f>
        <v>0</v>
      </c>
      <c r="N8" s="9">
        <f>Harkgegevens!N233</f>
        <v>5</v>
      </c>
      <c r="O8" s="9">
        <f>Harkgegevens!O233</f>
        <v>20</v>
      </c>
      <c r="P8" s="9">
        <f>Harkgegevens!P233</f>
        <v>0</v>
      </c>
      <c r="Q8" s="9">
        <f>Harkgegevens!Q233</f>
        <v>600</v>
      </c>
      <c r="R8" s="10">
        <f t="shared" si="0"/>
        <v>696</v>
      </c>
    </row>
    <row r="9" spans="1:18" x14ac:dyDescent="0.25">
      <c r="A9" s="1"/>
      <c r="B9" s="18" t="s">
        <v>16</v>
      </c>
      <c r="C9" s="24" t="s">
        <v>20</v>
      </c>
      <c r="D9" s="21">
        <f>Harkgegevens!D234</f>
        <v>0</v>
      </c>
      <c r="E9" s="19">
        <f>Harkgegevens!E234</f>
        <v>0</v>
      </c>
      <c r="F9" s="9">
        <f>Harkgegevens!F234</f>
        <v>0</v>
      </c>
      <c r="G9" s="9">
        <f>Harkgegevens!G234</f>
        <v>0</v>
      </c>
      <c r="H9" s="9">
        <f>Harkgegevens!H234</f>
        <v>30</v>
      </c>
      <c r="I9" s="9">
        <f>Harkgegevens!I234</f>
        <v>80</v>
      </c>
      <c r="J9" s="9">
        <f>Harkgegevens!J234</f>
        <v>140</v>
      </c>
      <c r="K9" s="9">
        <f>Harkgegevens!K234</f>
        <v>0</v>
      </c>
      <c r="L9" s="9">
        <f>Harkgegevens!L234</f>
        <v>220</v>
      </c>
      <c r="M9" s="9">
        <f>Harkgegevens!M234</f>
        <v>0</v>
      </c>
      <c r="N9" s="9">
        <f>Harkgegevens!N234</f>
        <v>440</v>
      </c>
      <c r="O9" s="9">
        <f>Harkgegevens!O234</f>
        <v>95</v>
      </c>
      <c r="P9" s="9">
        <f>Harkgegevens!P234</f>
        <v>0</v>
      </c>
      <c r="Q9" s="9">
        <f>Harkgegevens!Q234</f>
        <v>400</v>
      </c>
      <c r="R9" s="10">
        <f t="shared" si="0"/>
        <v>1405</v>
      </c>
    </row>
    <row r="10" spans="1:18" x14ac:dyDescent="0.25">
      <c r="A10" s="1"/>
      <c r="B10" s="3" t="s">
        <v>8</v>
      </c>
      <c r="C10" s="24" t="s">
        <v>12</v>
      </c>
      <c r="D10" s="21">
        <f>Harkgegevens!D235</f>
        <v>0</v>
      </c>
      <c r="E10" s="19">
        <f>Harkgegevens!E235</f>
        <v>0</v>
      </c>
      <c r="F10" s="9">
        <f>Harkgegevens!F235</f>
        <v>0</v>
      </c>
      <c r="G10" s="9">
        <f>Harkgegevens!G235</f>
        <v>0</v>
      </c>
      <c r="H10" s="9">
        <f>Harkgegevens!H235</f>
        <v>0</v>
      </c>
      <c r="I10" s="9">
        <f>Harkgegevens!I235</f>
        <v>0</v>
      </c>
      <c r="J10" s="9">
        <f>Harkgegevens!J235</f>
        <v>0</v>
      </c>
      <c r="K10" s="9">
        <f>Harkgegevens!K235</f>
        <v>0</v>
      </c>
      <c r="L10" s="9">
        <f>Harkgegevens!L235</f>
        <v>0</v>
      </c>
      <c r="M10" s="9">
        <f>Harkgegevens!M235</f>
        <v>0</v>
      </c>
      <c r="N10" s="9">
        <f>Harkgegevens!N235</f>
        <v>0</v>
      </c>
      <c r="O10" s="9">
        <f>Harkgegevens!O235</f>
        <v>20</v>
      </c>
      <c r="P10" s="9">
        <f>Harkgegevens!P235</f>
        <v>0</v>
      </c>
      <c r="Q10" s="9">
        <f>Harkgegevens!Q235</f>
        <v>0</v>
      </c>
      <c r="R10" s="10">
        <f t="shared" si="0"/>
        <v>20</v>
      </c>
    </row>
    <row r="11" spans="1:18" x14ac:dyDescent="0.25">
      <c r="A11" s="16"/>
      <c r="B11" s="1" t="s">
        <v>5</v>
      </c>
      <c r="C11" s="24" t="s">
        <v>13</v>
      </c>
      <c r="D11" s="21">
        <f>Harkgegevens!D236</f>
        <v>0</v>
      </c>
      <c r="E11" s="19">
        <f>Harkgegevens!E236</f>
        <v>0</v>
      </c>
      <c r="F11" s="9">
        <f>Harkgegevens!F236</f>
        <v>0</v>
      </c>
      <c r="G11" s="9">
        <f>Harkgegevens!G236</f>
        <v>0</v>
      </c>
      <c r="H11" s="9">
        <f>Harkgegevens!H236</f>
        <v>8</v>
      </c>
      <c r="I11" s="9">
        <f>Harkgegevens!I236</f>
        <v>10</v>
      </c>
      <c r="J11" s="9">
        <f>Harkgegevens!J236</f>
        <v>66</v>
      </c>
      <c r="K11" s="9">
        <f>Harkgegevens!K236</f>
        <v>0</v>
      </c>
      <c r="L11" s="9">
        <f>Harkgegevens!L236</f>
        <v>270</v>
      </c>
      <c r="M11" s="9">
        <f>Harkgegevens!M236</f>
        <v>0</v>
      </c>
      <c r="N11" s="9">
        <f>Harkgegevens!N236</f>
        <v>112</v>
      </c>
      <c r="O11" s="9">
        <f>Harkgegevens!O236</f>
        <v>403</v>
      </c>
      <c r="P11" s="9">
        <f>Harkgegevens!P236</f>
        <v>0</v>
      </c>
      <c r="Q11" s="9">
        <f>Harkgegevens!Q236</f>
        <v>2152</v>
      </c>
      <c r="R11" s="10">
        <f t="shared" si="0"/>
        <v>3021</v>
      </c>
    </row>
    <row r="12" spans="1:18" x14ac:dyDescent="0.25">
      <c r="A12" s="1"/>
      <c r="B12" s="1" t="s">
        <v>36</v>
      </c>
      <c r="C12" s="23" t="s">
        <v>36</v>
      </c>
      <c r="D12" s="21">
        <f>Harkgegevens!D237</f>
        <v>0</v>
      </c>
      <c r="E12" s="19">
        <f>Harkgegevens!E237</f>
        <v>0</v>
      </c>
      <c r="F12" s="9">
        <f>Harkgegevens!F237</f>
        <v>0</v>
      </c>
      <c r="G12" s="9">
        <f>Harkgegevens!G237</f>
        <v>0</v>
      </c>
      <c r="H12" s="9">
        <f>Harkgegevens!H237</f>
        <v>0</v>
      </c>
      <c r="I12" s="9">
        <f>Harkgegevens!I237</f>
        <v>0</v>
      </c>
      <c r="J12" s="9">
        <f>Harkgegevens!J237</f>
        <v>0</v>
      </c>
      <c r="K12" s="9">
        <f>Harkgegevens!K237</f>
        <v>0</v>
      </c>
      <c r="L12" s="9">
        <f>Harkgegevens!L237</f>
        <v>0</v>
      </c>
      <c r="M12" s="9">
        <f>Harkgegevens!M237</f>
        <v>0</v>
      </c>
      <c r="N12" s="9">
        <f>Harkgegevens!N237</f>
        <v>0</v>
      </c>
      <c r="O12" s="9">
        <f>Harkgegevens!O237</f>
        <v>0</v>
      </c>
      <c r="P12" s="9">
        <f>Harkgegevens!P237</f>
        <v>0</v>
      </c>
      <c r="Q12" s="9">
        <f>Harkgegevens!Q237</f>
        <v>0</v>
      </c>
      <c r="R12" s="10">
        <f t="shared" si="0"/>
        <v>0</v>
      </c>
    </row>
    <row r="13" spans="1:18" x14ac:dyDescent="0.25">
      <c r="A13" s="1"/>
      <c r="B13" s="1"/>
      <c r="C13" s="23"/>
      <c r="D13" s="21">
        <f>Harkgegevens!D238</f>
        <v>0</v>
      </c>
      <c r="E13" s="19">
        <f>Harkgegevens!E238</f>
        <v>0</v>
      </c>
      <c r="F13" s="9">
        <f>Harkgegevens!F238</f>
        <v>0</v>
      </c>
      <c r="G13" s="9">
        <f>Harkgegevens!G238</f>
        <v>0</v>
      </c>
      <c r="H13" s="9">
        <f>Harkgegevens!H238</f>
        <v>0</v>
      </c>
      <c r="I13" s="9">
        <f>Harkgegevens!I238</f>
        <v>0</v>
      </c>
      <c r="J13" s="9">
        <f>Harkgegevens!J238</f>
        <v>0</v>
      </c>
      <c r="K13" s="9">
        <f>Harkgegevens!K238</f>
        <v>0</v>
      </c>
      <c r="L13" s="9">
        <f>Harkgegevens!L238</f>
        <v>0</v>
      </c>
      <c r="M13" s="9">
        <f>Harkgegevens!M238</f>
        <v>0</v>
      </c>
      <c r="N13" s="9">
        <f>Harkgegevens!N238</f>
        <v>0</v>
      </c>
      <c r="O13" s="9">
        <f>Harkgegevens!O238</f>
        <v>0</v>
      </c>
      <c r="P13" s="9">
        <f>Harkgegevens!P238</f>
        <v>0</v>
      </c>
      <c r="Q13" s="9">
        <f>Harkgegevens!Q238</f>
        <v>0</v>
      </c>
      <c r="R13" s="10">
        <f t="shared" si="0"/>
        <v>0</v>
      </c>
    </row>
    <row r="14" spans="1:18" ht="15.75" thickBot="1" x14ac:dyDescent="0.3">
      <c r="A14" s="1"/>
      <c r="B14" s="1"/>
      <c r="C14" s="35" t="s">
        <v>97</v>
      </c>
      <c r="D14" s="1">
        <f t="shared" ref="D14:R14" si="1">SUM(D5:D13)</f>
        <v>0</v>
      </c>
      <c r="E14" s="1">
        <f t="shared" si="1"/>
        <v>0</v>
      </c>
      <c r="F14" s="1">
        <f t="shared" si="1"/>
        <v>0</v>
      </c>
      <c r="G14" s="1">
        <f t="shared" si="1"/>
        <v>0</v>
      </c>
      <c r="H14" s="1">
        <f t="shared" si="1"/>
        <v>52</v>
      </c>
      <c r="I14" s="1">
        <f t="shared" si="1"/>
        <v>130</v>
      </c>
      <c r="J14" s="1">
        <f t="shared" si="1"/>
        <v>247</v>
      </c>
      <c r="K14" s="1">
        <f t="shared" si="1"/>
        <v>0</v>
      </c>
      <c r="L14" s="1">
        <f t="shared" si="1"/>
        <v>577</v>
      </c>
      <c r="M14" s="1">
        <f t="shared" si="1"/>
        <v>0</v>
      </c>
      <c r="N14" s="1">
        <f t="shared" si="1"/>
        <v>557</v>
      </c>
      <c r="O14" s="1">
        <f t="shared" si="1"/>
        <v>538</v>
      </c>
      <c r="P14" s="1">
        <f t="shared" si="1"/>
        <v>0</v>
      </c>
      <c r="Q14" s="1">
        <f t="shared" si="1"/>
        <v>3152</v>
      </c>
      <c r="R14" s="12">
        <f t="shared" si="1"/>
        <v>5253</v>
      </c>
    </row>
    <row r="15" spans="1:18" ht="15.75" thickTop="1" x14ac:dyDescent="0.25">
      <c r="C15" s="34" t="s">
        <v>96</v>
      </c>
      <c r="D15">
        <f t="shared" ref="D15:Q15" si="2">COUNTIF(D5:D12,"&gt;0")</f>
        <v>0</v>
      </c>
      <c r="E15">
        <f t="shared" si="2"/>
        <v>0</v>
      </c>
      <c r="F15">
        <f t="shared" si="2"/>
        <v>0</v>
      </c>
      <c r="G15">
        <f t="shared" si="2"/>
        <v>0</v>
      </c>
      <c r="H15">
        <f t="shared" si="2"/>
        <v>4</v>
      </c>
      <c r="I15">
        <f t="shared" si="2"/>
        <v>3</v>
      </c>
      <c r="J15">
        <f t="shared" si="2"/>
        <v>5</v>
      </c>
      <c r="K15">
        <f t="shared" si="2"/>
        <v>0</v>
      </c>
      <c r="L15">
        <f t="shared" si="2"/>
        <v>4</v>
      </c>
      <c r="M15">
        <f t="shared" si="2"/>
        <v>0</v>
      </c>
      <c r="N15">
        <f t="shared" si="2"/>
        <v>3</v>
      </c>
      <c r="O15">
        <f t="shared" si="2"/>
        <v>4</v>
      </c>
      <c r="P15">
        <f t="shared" si="2"/>
        <v>0</v>
      </c>
      <c r="Q15">
        <f t="shared" si="2"/>
        <v>3</v>
      </c>
      <c r="R15" s="36">
        <f>AVERAGE(D15:Q15)</f>
        <v>1.8571428571428572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showZeros="0" zoomScale="53" zoomScaleNormal="53" workbookViewId="0">
      <selection activeCell="I46" sqref="I46"/>
    </sheetView>
  </sheetViews>
  <sheetFormatPr defaultRowHeight="15" x14ac:dyDescent="0.25"/>
  <cols>
    <col min="2" max="2" width="27.5703125" bestFit="1" customWidth="1"/>
    <col min="3" max="3" width="30.85546875" customWidth="1"/>
    <col min="4" max="17" width="26.85546875" customWidth="1"/>
  </cols>
  <sheetData>
    <row r="1" spans="1:18" ht="22.5" x14ac:dyDescent="0.3">
      <c r="A1" s="1"/>
      <c r="B1" s="4" t="s">
        <v>1</v>
      </c>
      <c r="C1" s="2"/>
      <c r="D1" s="3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25">
      <c r="A2" s="1"/>
      <c r="B2" s="1"/>
      <c r="C2" s="40" t="s">
        <v>100</v>
      </c>
      <c r="D2" s="37" t="s">
        <v>101</v>
      </c>
      <c r="E2" s="37" t="s">
        <v>102</v>
      </c>
      <c r="F2" s="37" t="s">
        <v>103</v>
      </c>
      <c r="G2" s="31" t="s">
        <v>40</v>
      </c>
      <c r="H2" s="31" t="s">
        <v>42</v>
      </c>
      <c r="I2" s="31" t="s">
        <v>43</v>
      </c>
      <c r="J2" s="31" t="s">
        <v>44</v>
      </c>
      <c r="K2" s="31" t="s">
        <v>45</v>
      </c>
      <c r="L2" s="31" t="s">
        <v>46</v>
      </c>
      <c r="M2" s="31" t="s">
        <v>47</v>
      </c>
      <c r="N2" s="31" t="s">
        <v>48</v>
      </c>
      <c r="O2" s="31" t="s">
        <v>46</v>
      </c>
      <c r="P2" s="31" t="s">
        <v>47</v>
      </c>
      <c r="Q2" s="31" t="s">
        <v>48</v>
      </c>
      <c r="R2" s="1"/>
    </row>
    <row r="3" spans="1:18" ht="78" thickBot="1" x14ac:dyDescent="0.35">
      <c r="A3" s="1"/>
      <c r="B3" s="5" t="s">
        <v>2</v>
      </c>
      <c r="C3" s="6" t="s">
        <v>3</v>
      </c>
      <c r="D3" s="39" t="s">
        <v>99</v>
      </c>
      <c r="E3" s="39" t="s">
        <v>99</v>
      </c>
      <c r="F3" s="39" t="s">
        <v>99</v>
      </c>
      <c r="G3" s="39" t="s">
        <v>99</v>
      </c>
      <c r="H3" s="39" t="s">
        <v>99</v>
      </c>
      <c r="I3" s="39" t="s">
        <v>99</v>
      </c>
      <c r="J3" s="39" t="s">
        <v>99</v>
      </c>
      <c r="K3" s="39" t="s">
        <v>99</v>
      </c>
      <c r="L3" s="39" t="s">
        <v>99</v>
      </c>
      <c r="M3" s="39" t="s">
        <v>99</v>
      </c>
      <c r="N3" s="39" t="s">
        <v>99</v>
      </c>
      <c r="O3" s="39" t="s">
        <v>99</v>
      </c>
      <c r="P3" s="39" t="s">
        <v>99</v>
      </c>
      <c r="Q3" s="39" t="s">
        <v>99</v>
      </c>
      <c r="R3" s="8" t="s">
        <v>10</v>
      </c>
    </row>
    <row r="4" spans="1:18" ht="16.5" thickTop="1" thickBot="1" x14ac:dyDescent="0.3">
      <c r="A4" s="13" t="s">
        <v>67</v>
      </c>
      <c r="B4" s="1"/>
      <c r="C4" s="22"/>
      <c r="D4" s="3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5">
      <c r="A5" s="1"/>
      <c r="B5" s="1" t="s">
        <v>26</v>
      </c>
      <c r="C5" s="23" t="s">
        <v>27</v>
      </c>
      <c r="D5" s="21">
        <f>Harkgegevens!D245</f>
        <v>0</v>
      </c>
      <c r="E5" s="19">
        <f>Harkgegevens!E245</f>
        <v>0</v>
      </c>
      <c r="F5" s="9">
        <f>Harkgegevens!F245</f>
        <v>0</v>
      </c>
      <c r="G5" s="9">
        <f>Harkgegevens!G245</f>
        <v>0</v>
      </c>
      <c r="H5" s="9">
        <f>Harkgegevens!H245</f>
        <v>15</v>
      </c>
      <c r="I5" s="9">
        <f>Harkgegevens!I245</f>
        <v>0</v>
      </c>
      <c r="J5" s="9">
        <f>Harkgegevens!J245</f>
        <v>0</v>
      </c>
      <c r="K5" s="9">
        <f>Harkgegevens!K245</f>
        <v>0</v>
      </c>
      <c r="L5" s="9">
        <f>Harkgegevens!L245</f>
        <v>0</v>
      </c>
      <c r="M5" s="9">
        <f>Harkgegevens!M245</f>
        <v>0</v>
      </c>
      <c r="N5" s="9">
        <f>Harkgegevens!N245</f>
        <v>0</v>
      </c>
      <c r="O5" s="9">
        <f>Harkgegevens!O245</f>
        <v>0</v>
      </c>
      <c r="P5" s="9">
        <f>Harkgegevens!P245</f>
        <v>0</v>
      </c>
      <c r="Q5" s="9">
        <f>Harkgegevens!Q245</f>
        <v>0</v>
      </c>
      <c r="R5" s="10">
        <f>SUM(D5:Q5)</f>
        <v>15</v>
      </c>
    </row>
    <row r="6" spans="1:18" x14ac:dyDescent="0.25">
      <c r="A6" s="1"/>
      <c r="B6" s="18" t="s">
        <v>15</v>
      </c>
      <c r="C6" s="24" t="s">
        <v>22</v>
      </c>
      <c r="D6" s="21">
        <f>Harkgegevens!D246</f>
        <v>0</v>
      </c>
      <c r="E6" s="19">
        <f>Harkgegevens!E246</f>
        <v>0</v>
      </c>
      <c r="F6" s="9">
        <f>Harkgegevens!F246</f>
        <v>0</v>
      </c>
      <c r="G6" s="9">
        <f>Harkgegevens!G246</f>
        <v>0</v>
      </c>
      <c r="H6" s="9">
        <f>Harkgegevens!H246</f>
        <v>0</v>
      </c>
      <c r="I6" s="9">
        <f>Harkgegevens!I246</f>
        <v>0</v>
      </c>
      <c r="J6" s="9">
        <f>Harkgegevens!J246</f>
        <v>0</v>
      </c>
      <c r="K6" s="9">
        <f>Harkgegevens!K246</f>
        <v>0</v>
      </c>
      <c r="L6" s="9">
        <f>Harkgegevens!L246</f>
        <v>0</v>
      </c>
      <c r="M6" s="9">
        <f>Harkgegevens!M246</f>
        <v>0</v>
      </c>
      <c r="N6" s="9">
        <f>Harkgegevens!N246</f>
        <v>0</v>
      </c>
      <c r="O6" s="9">
        <f>Harkgegevens!O246</f>
        <v>31</v>
      </c>
      <c r="P6" s="9">
        <f>Harkgegevens!P246</f>
        <v>0</v>
      </c>
      <c r="Q6" s="9">
        <f>Harkgegevens!Q246</f>
        <v>0</v>
      </c>
      <c r="R6" s="10">
        <f t="shared" ref="R6:R13" si="0">SUM(D6:Q6)</f>
        <v>31</v>
      </c>
    </row>
    <row r="7" spans="1:18" x14ac:dyDescent="0.25">
      <c r="A7" s="1"/>
      <c r="B7" s="1" t="s">
        <v>104</v>
      </c>
      <c r="C7" s="23" t="s">
        <v>18</v>
      </c>
      <c r="D7" s="21">
        <f>Harkgegevens!D247</f>
        <v>0</v>
      </c>
      <c r="E7" s="19">
        <f>Harkgegevens!E247</f>
        <v>0</v>
      </c>
      <c r="F7" s="9">
        <f>Harkgegevens!F247</f>
        <v>0</v>
      </c>
      <c r="G7" s="9">
        <f>Harkgegevens!G247</f>
        <v>0</v>
      </c>
      <c r="H7" s="9">
        <f>Harkgegevens!H247</f>
        <v>0</v>
      </c>
      <c r="I7" s="9">
        <f>Harkgegevens!I247</f>
        <v>0</v>
      </c>
      <c r="J7" s="9">
        <f>Harkgegevens!J247</f>
        <v>0</v>
      </c>
      <c r="K7" s="9">
        <f>Harkgegevens!K247</f>
        <v>0</v>
      </c>
      <c r="L7" s="9">
        <f>Harkgegevens!L247</f>
        <v>0</v>
      </c>
      <c r="M7" s="9">
        <f>Harkgegevens!M247</f>
        <v>0</v>
      </c>
      <c r="N7" s="9">
        <f>Harkgegevens!N247</f>
        <v>0</v>
      </c>
      <c r="O7" s="9">
        <f>Harkgegevens!O247</f>
        <v>0</v>
      </c>
      <c r="P7" s="9">
        <f>Harkgegevens!P247</f>
        <v>0</v>
      </c>
      <c r="Q7" s="9">
        <f>Harkgegevens!Q247</f>
        <v>0</v>
      </c>
      <c r="R7" s="10">
        <f t="shared" si="0"/>
        <v>0</v>
      </c>
    </row>
    <row r="8" spans="1:18" x14ac:dyDescent="0.25">
      <c r="A8" s="1"/>
      <c r="B8" s="3" t="s">
        <v>6</v>
      </c>
      <c r="C8" s="23" t="s">
        <v>29</v>
      </c>
      <c r="D8" s="21">
        <f>Harkgegevens!D248</f>
        <v>0</v>
      </c>
      <c r="E8" s="19">
        <f>Harkgegevens!E248</f>
        <v>0</v>
      </c>
      <c r="F8" s="9">
        <f>Harkgegevens!F248</f>
        <v>0</v>
      </c>
      <c r="G8" s="9">
        <f>Harkgegevens!G248</f>
        <v>0</v>
      </c>
      <c r="H8" s="9">
        <f>Harkgegevens!H248</f>
        <v>0</v>
      </c>
      <c r="I8" s="9">
        <f>Harkgegevens!I248</f>
        <v>0</v>
      </c>
      <c r="J8" s="9">
        <f>Harkgegevens!J248</f>
        <v>200</v>
      </c>
      <c r="K8" s="9">
        <f>Harkgegevens!K248</f>
        <v>0</v>
      </c>
      <c r="L8" s="9">
        <f>Harkgegevens!L248</f>
        <v>195</v>
      </c>
      <c r="M8" s="9">
        <f>Harkgegevens!M248</f>
        <v>0</v>
      </c>
      <c r="N8" s="9">
        <f>Harkgegevens!N248</f>
        <v>215</v>
      </c>
      <c r="O8" s="9">
        <f>Harkgegevens!O248</f>
        <v>52</v>
      </c>
      <c r="P8" s="9">
        <f>Harkgegevens!P248</f>
        <v>0</v>
      </c>
      <c r="Q8" s="9">
        <f>Harkgegevens!Q248</f>
        <v>290</v>
      </c>
      <c r="R8" s="10">
        <f t="shared" si="0"/>
        <v>952</v>
      </c>
    </row>
    <row r="9" spans="1:18" x14ac:dyDescent="0.25">
      <c r="A9" s="1"/>
      <c r="B9" s="18" t="s">
        <v>16</v>
      </c>
      <c r="C9" s="24" t="s">
        <v>20</v>
      </c>
      <c r="D9" s="21">
        <f>Harkgegevens!D249</f>
        <v>0</v>
      </c>
      <c r="E9" s="19">
        <f>Harkgegevens!E249</f>
        <v>0</v>
      </c>
      <c r="F9" s="9">
        <f>Harkgegevens!F249</f>
        <v>0</v>
      </c>
      <c r="G9" s="9">
        <f>Harkgegevens!G249</f>
        <v>0</v>
      </c>
      <c r="H9" s="9">
        <f>Harkgegevens!H249</f>
        <v>8</v>
      </c>
      <c r="I9" s="9">
        <f>Harkgegevens!I249</f>
        <v>70</v>
      </c>
      <c r="J9" s="9">
        <f>Harkgegevens!J249</f>
        <v>100</v>
      </c>
      <c r="K9" s="9">
        <f>Harkgegevens!K249</f>
        <v>0</v>
      </c>
      <c r="L9" s="9">
        <f>Harkgegevens!L249</f>
        <v>765</v>
      </c>
      <c r="M9" s="9">
        <f>Harkgegevens!M249</f>
        <v>0</v>
      </c>
      <c r="N9" s="9">
        <f>Harkgegevens!N249</f>
        <v>830</v>
      </c>
      <c r="O9" s="9">
        <f>Harkgegevens!O249</f>
        <v>267</v>
      </c>
      <c r="P9" s="9">
        <f>Harkgegevens!P249</f>
        <v>0</v>
      </c>
      <c r="Q9" s="9">
        <f>Harkgegevens!Q249</f>
        <v>0</v>
      </c>
      <c r="R9" s="10">
        <f t="shared" si="0"/>
        <v>2040</v>
      </c>
    </row>
    <row r="10" spans="1:18" x14ac:dyDescent="0.25">
      <c r="A10" s="1"/>
      <c r="B10" s="3" t="s">
        <v>8</v>
      </c>
      <c r="C10" s="24" t="s">
        <v>12</v>
      </c>
      <c r="D10" s="21">
        <f>Harkgegevens!D250</f>
        <v>0</v>
      </c>
      <c r="E10" s="19">
        <f>Harkgegevens!E250</f>
        <v>0</v>
      </c>
      <c r="F10" s="9">
        <f>Harkgegevens!F250</f>
        <v>0</v>
      </c>
      <c r="G10" s="9">
        <f>Harkgegevens!G250</f>
        <v>0</v>
      </c>
      <c r="H10" s="9">
        <f>Harkgegevens!H250</f>
        <v>0</v>
      </c>
      <c r="I10" s="9">
        <f>Harkgegevens!I250</f>
        <v>0</v>
      </c>
      <c r="J10" s="9">
        <f>Harkgegevens!J250</f>
        <v>0</v>
      </c>
      <c r="K10" s="9">
        <f>Harkgegevens!K250</f>
        <v>0</v>
      </c>
      <c r="L10" s="9">
        <f>Harkgegevens!L250</f>
        <v>0</v>
      </c>
      <c r="M10" s="9">
        <f>Harkgegevens!M250</f>
        <v>0</v>
      </c>
      <c r="N10" s="9">
        <f>Harkgegevens!N250</f>
        <v>15</v>
      </c>
      <c r="O10" s="9">
        <f>Harkgegevens!O250</f>
        <v>20</v>
      </c>
      <c r="P10" s="9">
        <f>Harkgegevens!P250</f>
        <v>0</v>
      </c>
      <c r="Q10" s="9">
        <f>Harkgegevens!Q250</f>
        <v>690</v>
      </c>
      <c r="R10" s="10">
        <f t="shared" si="0"/>
        <v>725</v>
      </c>
    </row>
    <row r="11" spans="1:18" x14ac:dyDescent="0.25">
      <c r="A11" s="16"/>
      <c r="B11" s="1" t="s">
        <v>5</v>
      </c>
      <c r="C11" s="24" t="s">
        <v>13</v>
      </c>
      <c r="D11" s="21">
        <f>Harkgegevens!D251</f>
        <v>0</v>
      </c>
      <c r="E11" s="19">
        <f>Harkgegevens!E251</f>
        <v>0</v>
      </c>
      <c r="F11" s="9">
        <f>Harkgegevens!F251</f>
        <v>0</v>
      </c>
      <c r="G11" s="9">
        <f>Harkgegevens!G251</f>
        <v>0</v>
      </c>
      <c r="H11" s="9">
        <f>Harkgegevens!H251</f>
        <v>10</v>
      </c>
      <c r="I11" s="9">
        <f>Harkgegevens!I251</f>
        <v>20</v>
      </c>
      <c r="J11" s="9">
        <f>Harkgegevens!J251</f>
        <v>0</v>
      </c>
      <c r="K11" s="9">
        <f>Harkgegevens!K251</f>
        <v>0</v>
      </c>
      <c r="L11" s="9">
        <f>Harkgegevens!L251</f>
        <v>775</v>
      </c>
      <c r="M11" s="9">
        <f>Harkgegevens!M251</f>
        <v>0</v>
      </c>
      <c r="N11" s="9">
        <f>Harkgegevens!N251</f>
        <v>285</v>
      </c>
      <c r="O11" s="9">
        <f>Harkgegevens!O251</f>
        <v>460</v>
      </c>
      <c r="P11" s="9">
        <f>Harkgegevens!P251</f>
        <v>0</v>
      </c>
      <c r="Q11" s="9">
        <f>Harkgegevens!Q251</f>
        <v>860</v>
      </c>
      <c r="R11" s="10">
        <f t="shared" si="0"/>
        <v>2410</v>
      </c>
    </row>
    <row r="12" spans="1:18" x14ac:dyDescent="0.25">
      <c r="A12" s="1"/>
      <c r="B12" s="1" t="s">
        <v>36</v>
      </c>
      <c r="C12" s="23" t="s">
        <v>36</v>
      </c>
      <c r="D12" s="21">
        <f>Harkgegevens!D252</f>
        <v>0</v>
      </c>
      <c r="E12" s="19">
        <f>Harkgegevens!E252</f>
        <v>0</v>
      </c>
      <c r="F12" s="9">
        <f>Harkgegevens!F252</f>
        <v>0</v>
      </c>
      <c r="G12" s="9">
        <f>Harkgegevens!G252</f>
        <v>0</v>
      </c>
      <c r="H12" s="9">
        <f>Harkgegevens!H252</f>
        <v>0</v>
      </c>
      <c r="I12" s="9">
        <f>Harkgegevens!I252</f>
        <v>0</v>
      </c>
      <c r="J12" s="9">
        <f>Harkgegevens!J252</f>
        <v>0</v>
      </c>
      <c r="K12" s="9">
        <f>Harkgegevens!K252</f>
        <v>0</v>
      </c>
      <c r="L12" s="9">
        <f>Harkgegevens!L252</f>
        <v>0</v>
      </c>
      <c r="M12" s="9">
        <f>Harkgegevens!M252</f>
        <v>0</v>
      </c>
      <c r="N12" s="9">
        <f>Harkgegevens!N252</f>
        <v>0</v>
      </c>
      <c r="O12" s="9">
        <f>Harkgegevens!O252</f>
        <v>0</v>
      </c>
      <c r="P12" s="9">
        <f>Harkgegevens!P252</f>
        <v>0</v>
      </c>
      <c r="Q12" s="9">
        <f>Harkgegevens!Q252</f>
        <v>0</v>
      </c>
      <c r="R12" s="10">
        <f t="shared" si="0"/>
        <v>0</v>
      </c>
    </row>
    <row r="13" spans="1:18" x14ac:dyDescent="0.25">
      <c r="A13" s="1"/>
      <c r="B13" s="1"/>
      <c r="C13" s="23"/>
      <c r="D13" s="21">
        <f>Harkgegevens!D253</f>
        <v>0</v>
      </c>
      <c r="E13" s="19">
        <f>Harkgegevens!E253</f>
        <v>0</v>
      </c>
      <c r="F13" s="9">
        <f>Harkgegevens!F253</f>
        <v>0</v>
      </c>
      <c r="G13" s="9">
        <f>Harkgegevens!G253</f>
        <v>0</v>
      </c>
      <c r="H13" s="9">
        <f>Harkgegevens!H253</f>
        <v>0</v>
      </c>
      <c r="I13" s="9">
        <f>Harkgegevens!I253</f>
        <v>0</v>
      </c>
      <c r="J13" s="9">
        <f>Harkgegevens!J253</f>
        <v>0</v>
      </c>
      <c r="K13" s="9">
        <f>Harkgegevens!K253</f>
        <v>0</v>
      </c>
      <c r="L13" s="9">
        <f>Harkgegevens!L253</f>
        <v>0</v>
      </c>
      <c r="M13" s="9">
        <f>Harkgegevens!M253</f>
        <v>0</v>
      </c>
      <c r="N13" s="9">
        <f>Harkgegevens!N253</f>
        <v>0</v>
      </c>
      <c r="O13" s="9">
        <f>Harkgegevens!O253</f>
        <v>0</v>
      </c>
      <c r="P13" s="9">
        <f>Harkgegevens!P253</f>
        <v>0</v>
      </c>
      <c r="Q13" s="9">
        <f>Harkgegevens!Q253</f>
        <v>0</v>
      </c>
      <c r="R13" s="10">
        <f t="shared" si="0"/>
        <v>0</v>
      </c>
    </row>
    <row r="14" spans="1:18" ht="15.75" thickBot="1" x14ac:dyDescent="0.3">
      <c r="A14" s="1"/>
      <c r="B14" s="1"/>
      <c r="C14" s="35" t="s">
        <v>97</v>
      </c>
      <c r="D14" s="1">
        <f t="shared" ref="D14:R14" si="1">SUM(D5:D13)</f>
        <v>0</v>
      </c>
      <c r="E14" s="1">
        <f t="shared" si="1"/>
        <v>0</v>
      </c>
      <c r="F14" s="1">
        <f t="shared" si="1"/>
        <v>0</v>
      </c>
      <c r="G14" s="1">
        <f t="shared" si="1"/>
        <v>0</v>
      </c>
      <c r="H14" s="1">
        <f t="shared" si="1"/>
        <v>33</v>
      </c>
      <c r="I14" s="1">
        <f t="shared" si="1"/>
        <v>90</v>
      </c>
      <c r="J14" s="1">
        <f t="shared" si="1"/>
        <v>300</v>
      </c>
      <c r="K14" s="1">
        <f t="shared" si="1"/>
        <v>0</v>
      </c>
      <c r="L14" s="1">
        <f t="shared" si="1"/>
        <v>1735</v>
      </c>
      <c r="M14" s="1">
        <f t="shared" si="1"/>
        <v>0</v>
      </c>
      <c r="N14" s="1">
        <f t="shared" si="1"/>
        <v>1345</v>
      </c>
      <c r="O14" s="1">
        <f t="shared" si="1"/>
        <v>830</v>
      </c>
      <c r="P14" s="1">
        <f t="shared" si="1"/>
        <v>0</v>
      </c>
      <c r="Q14" s="1">
        <f t="shared" si="1"/>
        <v>1840</v>
      </c>
      <c r="R14" s="12">
        <f t="shared" si="1"/>
        <v>6173</v>
      </c>
    </row>
    <row r="15" spans="1:18" ht="15.75" thickTop="1" x14ac:dyDescent="0.25">
      <c r="C15" s="34" t="s">
        <v>96</v>
      </c>
      <c r="D15">
        <f t="shared" ref="D15:Q15" si="2">COUNTIF(D5:D12,"&gt;0")</f>
        <v>0</v>
      </c>
      <c r="E15">
        <f t="shared" si="2"/>
        <v>0</v>
      </c>
      <c r="F15">
        <f t="shared" si="2"/>
        <v>0</v>
      </c>
      <c r="G15">
        <f t="shared" si="2"/>
        <v>0</v>
      </c>
      <c r="H15">
        <f t="shared" si="2"/>
        <v>3</v>
      </c>
      <c r="I15">
        <f t="shared" si="2"/>
        <v>2</v>
      </c>
      <c r="J15">
        <f t="shared" si="2"/>
        <v>2</v>
      </c>
      <c r="K15">
        <f t="shared" si="2"/>
        <v>0</v>
      </c>
      <c r="L15">
        <f t="shared" si="2"/>
        <v>3</v>
      </c>
      <c r="M15">
        <f t="shared" si="2"/>
        <v>0</v>
      </c>
      <c r="N15">
        <f t="shared" si="2"/>
        <v>4</v>
      </c>
      <c r="O15">
        <f t="shared" si="2"/>
        <v>5</v>
      </c>
      <c r="P15">
        <f t="shared" si="2"/>
        <v>0</v>
      </c>
      <c r="Q15">
        <f t="shared" si="2"/>
        <v>3</v>
      </c>
      <c r="R15" s="36">
        <f>AVERAGE(D15:Q15)</f>
        <v>1.5714285714285714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showZeros="0" zoomScale="53" zoomScaleNormal="53" workbookViewId="0">
      <selection activeCell="I46" sqref="I46"/>
    </sheetView>
  </sheetViews>
  <sheetFormatPr defaultRowHeight="15" x14ac:dyDescent="0.25"/>
  <cols>
    <col min="2" max="2" width="27.5703125" bestFit="1" customWidth="1"/>
    <col min="3" max="3" width="30.85546875" customWidth="1"/>
    <col min="4" max="17" width="26.85546875" customWidth="1"/>
  </cols>
  <sheetData>
    <row r="1" spans="1:18" ht="22.5" x14ac:dyDescent="0.3">
      <c r="A1" s="1"/>
      <c r="B1" s="4" t="s">
        <v>1</v>
      </c>
      <c r="C1" s="2"/>
      <c r="D1" s="3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25">
      <c r="A2" s="1"/>
      <c r="B2" s="1"/>
      <c r="C2" s="40" t="s">
        <v>100</v>
      </c>
      <c r="D2" s="37" t="s">
        <v>101</v>
      </c>
      <c r="E2" s="37" t="s">
        <v>102</v>
      </c>
      <c r="F2" s="37" t="s">
        <v>103</v>
      </c>
      <c r="G2" s="31" t="s">
        <v>40</v>
      </c>
      <c r="H2" s="31" t="s">
        <v>42</v>
      </c>
      <c r="I2" s="31" t="s">
        <v>43</v>
      </c>
      <c r="J2" s="31" t="s">
        <v>44</v>
      </c>
      <c r="K2" s="31" t="s">
        <v>45</v>
      </c>
      <c r="L2" s="31" t="s">
        <v>46</v>
      </c>
      <c r="M2" s="31" t="s">
        <v>47</v>
      </c>
      <c r="N2" s="31" t="s">
        <v>48</v>
      </c>
      <c r="O2" s="31" t="s">
        <v>46</v>
      </c>
      <c r="P2" s="31" t="s">
        <v>47</v>
      </c>
      <c r="Q2" s="31" t="s">
        <v>48</v>
      </c>
      <c r="R2" s="1"/>
    </row>
    <row r="3" spans="1:18" ht="78" thickBot="1" x14ac:dyDescent="0.35">
      <c r="A3" s="1"/>
      <c r="B3" s="5" t="s">
        <v>2</v>
      </c>
      <c r="C3" s="6" t="s">
        <v>3</v>
      </c>
      <c r="D3" s="39" t="s">
        <v>99</v>
      </c>
      <c r="E3" s="39" t="s">
        <v>99</v>
      </c>
      <c r="F3" s="39" t="s">
        <v>99</v>
      </c>
      <c r="G3" s="39" t="s">
        <v>99</v>
      </c>
      <c r="H3" s="39" t="s">
        <v>99</v>
      </c>
      <c r="I3" s="39" t="s">
        <v>99</v>
      </c>
      <c r="J3" s="39" t="s">
        <v>99</v>
      </c>
      <c r="K3" s="39" t="s">
        <v>99</v>
      </c>
      <c r="L3" s="39" t="s">
        <v>99</v>
      </c>
      <c r="M3" s="39" t="s">
        <v>99</v>
      </c>
      <c r="N3" s="39" t="s">
        <v>99</v>
      </c>
      <c r="O3" s="39" t="s">
        <v>99</v>
      </c>
      <c r="P3" s="39" t="s">
        <v>99</v>
      </c>
      <c r="Q3" s="39" t="s">
        <v>99</v>
      </c>
      <c r="R3" s="8" t="s">
        <v>10</v>
      </c>
    </row>
    <row r="4" spans="1:18" ht="16.5" thickTop="1" thickBot="1" x14ac:dyDescent="0.3">
      <c r="A4" s="13" t="s">
        <v>68</v>
      </c>
      <c r="B4" s="1"/>
      <c r="C4" s="22"/>
      <c r="D4" s="3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5">
      <c r="A5" s="1"/>
      <c r="B5" s="1" t="s">
        <v>26</v>
      </c>
      <c r="C5" s="23" t="s">
        <v>27</v>
      </c>
      <c r="D5" s="21">
        <f>Harkgegevens!D260</f>
        <v>0</v>
      </c>
      <c r="E5" s="19">
        <f>Harkgegevens!E260</f>
        <v>0</v>
      </c>
      <c r="F5" s="9">
        <f>Harkgegevens!F260</f>
        <v>0</v>
      </c>
      <c r="G5" s="9">
        <f>Harkgegevens!G260</f>
        <v>0</v>
      </c>
      <c r="H5" s="9">
        <f>Harkgegevens!H260</f>
        <v>0</v>
      </c>
      <c r="I5" s="9">
        <f>Harkgegevens!I260</f>
        <v>0</v>
      </c>
      <c r="J5" s="9">
        <f>Harkgegevens!J260</f>
        <v>0</v>
      </c>
      <c r="K5" s="9">
        <f>Harkgegevens!K260</f>
        <v>0</v>
      </c>
      <c r="L5" s="9">
        <f>Harkgegevens!L260</f>
        <v>15</v>
      </c>
      <c r="M5" s="9">
        <f>Harkgegevens!M260</f>
        <v>0</v>
      </c>
      <c r="N5" s="9">
        <f>Harkgegevens!N260</f>
        <v>0</v>
      </c>
      <c r="O5" s="9">
        <f>Harkgegevens!O260</f>
        <v>0</v>
      </c>
      <c r="P5" s="9">
        <f>Harkgegevens!P260</f>
        <v>0</v>
      </c>
      <c r="Q5" s="9">
        <f>Harkgegevens!Q260</f>
        <v>0</v>
      </c>
      <c r="R5" s="10">
        <f>SUM(D5:Q5)</f>
        <v>15</v>
      </c>
    </row>
    <row r="6" spans="1:18" x14ac:dyDescent="0.25">
      <c r="A6" s="1"/>
      <c r="B6" s="18" t="s">
        <v>15</v>
      </c>
      <c r="C6" s="24" t="s">
        <v>22</v>
      </c>
      <c r="D6" s="21">
        <f>Harkgegevens!D261</f>
        <v>0</v>
      </c>
      <c r="E6" s="19">
        <f>Harkgegevens!E261</f>
        <v>0</v>
      </c>
      <c r="F6" s="9">
        <f>Harkgegevens!F261</f>
        <v>0</v>
      </c>
      <c r="G6" s="9">
        <f>Harkgegevens!G261</f>
        <v>0</v>
      </c>
      <c r="H6" s="9">
        <f>Harkgegevens!H261</f>
        <v>0</v>
      </c>
      <c r="I6" s="9">
        <f>Harkgegevens!I261</f>
        <v>0</v>
      </c>
      <c r="J6" s="9">
        <f>Harkgegevens!J261</f>
        <v>0</v>
      </c>
      <c r="K6" s="9">
        <f>Harkgegevens!K261</f>
        <v>0</v>
      </c>
      <c r="L6" s="9">
        <f>Harkgegevens!L261</f>
        <v>0</v>
      </c>
      <c r="M6" s="9">
        <f>Harkgegevens!M261</f>
        <v>0</v>
      </c>
      <c r="N6" s="9">
        <f>Harkgegevens!N261</f>
        <v>0</v>
      </c>
      <c r="O6" s="9">
        <f>Harkgegevens!O261</f>
        <v>0</v>
      </c>
      <c r="P6" s="9">
        <f>Harkgegevens!P261</f>
        <v>0</v>
      </c>
      <c r="Q6" s="9">
        <f>Harkgegevens!Q261</f>
        <v>0</v>
      </c>
      <c r="R6" s="10">
        <f t="shared" ref="R6:R13" si="0">SUM(D6:Q6)</f>
        <v>0</v>
      </c>
    </row>
    <row r="7" spans="1:18" x14ac:dyDescent="0.25">
      <c r="A7" s="1"/>
      <c r="B7" s="1" t="s">
        <v>104</v>
      </c>
      <c r="C7" s="23" t="s">
        <v>18</v>
      </c>
      <c r="D7" s="21">
        <f>Harkgegevens!D262</f>
        <v>0</v>
      </c>
      <c r="E7" s="19">
        <f>Harkgegevens!E262</f>
        <v>0</v>
      </c>
      <c r="F7" s="9">
        <f>Harkgegevens!F262</f>
        <v>0</v>
      </c>
      <c r="G7" s="9">
        <f>Harkgegevens!G262</f>
        <v>0</v>
      </c>
      <c r="H7" s="9">
        <f>Harkgegevens!H262</f>
        <v>0</v>
      </c>
      <c r="I7" s="9">
        <f>Harkgegevens!I262</f>
        <v>0</v>
      </c>
      <c r="J7" s="9">
        <f>Harkgegevens!J262</f>
        <v>0</v>
      </c>
      <c r="K7" s="9">
        <f>Harkgegevens!K262</f>
        <v>0</v>
      </c>
      <c r="L7" s="9">
        <f>Harkgegevens!L262</f>
        <v>0</v>
      </c>
      <c r="M7" s="9">
        <f>Harkgegevens!M262</f>
        <v>0</v>
      </c>
      <c r="N7" s="9">
        <f>Harkgegevens!N262</f>
        <v>0</v>
      </c>
      <c r="O7" s="9">
        <f>Harkgegevens!O262</f>
        <v>0</v>
      </c>
      <c r="P7" s="9">
        <f>Harkgegevens!P262</f>
        <v>0</v>
      </c>
      <c r="Q7" s="9">
        <f>Harkgegevens!Q262</f>
        <v>0</v>
      </c>
      <c r="R7" s="10">
        <f t="shared" si="0"/>
        <v>0</v>
      </c>
    </row>
    <row r="8" spans="1:18" x14ac:dyDescent="0.25">
      <c r="A8" s="1"/>
      <c r="B8" s="3" t="s">
        <v>6</v>
      </c>
      <c r="C8" s="23" t="s">
        <v>29</v>
      </c>
      <c r="D8" s="21">
        <f>Harkgegevens!D263</f>
        <v>0</v>
      </c>
      <c r="E8" s="19">
        <f>Harkgegevens!E263</f>
        <v>0</v>
      </c>
      <c r="F8" s="9">
        <f>Harkgegevens!F263</f>
        <v>0</v>
      </c>
      <c r="G8" s="9">
        <f>Harkgegevens!G263</f>
        <v>0</v>
      </c>
      <c r="H8" s="9">
        <f>Harkgegevens!H263</f>
        <v>3</v>
      </c>
      <c r="I8" s="9">
        <f>Harkgegevens!I263</f>
        <v>0</v>
      </c>
      <c r="J8" s="9">
        <f>Harkgegevens!J263</f>
        <v>62</v>
      </c>
      <c r="K8" s="9">
        <f>Harkgegevens!K263</f>
        <v>0</v>
      </c>
      <c r="L8" s="9">
        <f>Harkgegevens!L263</f>
        <v>610</v>
      </c>
      <c r="M8" s="9">
        <f>Harkgegevens!M263</f>
        <v>0</v>
      </c>
      <c r="N8" s="9">
        <f>Harkgegevens!N263</f>
        <v>70</v>
      </c>
      <c r="O8" s="9">
        <f>Harkgegevens!O263</f>
        <v>15</v>
      </c>
      <c r="P8" s="9">
        <f>Harkgegevens!P263</f>
        <v>0</v>
      </c>
      <c r="Q8" s="9">
        <f>Harkgegevens!Q263</f>
        <v>186</v>
      </c>
      <c r="R8" s="10">
        <f t="shared" si="0"/>
        <v>946</v>
      </c>
    </row>
    <row r="9" spans="1:18" x14ac:dyDescent="0.25">
      <c r="A9" s="1"/>
      <c r="B9" s="18" t="s">
        <v>16</v>
      </c>
      <c r="C9" s="24" t="s">
        <v>20</v>
      </c>
      <c r="D9" s="21">
        <f>Harkgegevens!D264</f>
        <v>0</v>
      </c>
      <c r="E9" s="19">
        <f>Harkgegevens!E264</f>
        <v>0</v>
      </c>
      <c r="F9" s="9">
        <f>Harkgegevens!F264</f>
        <v>0</v>
      </c>
      <c r="G9" s="9">
        <f>Harkgegevens!G264</f>
        <v>0</v>
      </c>
      <c r="H9" s="9">
        <f>Harkgegevens!H264</f>
        <v>12</v>
      </c>
      <c r="I9" s="9">
        <f>Harkgegevens!I264</f>
        <v>40</v>
      </c>
      <c r="J9" s="9">
        <f>Harkgegevens!J264</f>
        <v>100</v>
      </c>
      <c r="K9" s="9">
        <f>Harkgegevens!K264</f>
        <v>0</v>
      </c>
      <c r="L9" s="9">
        <f>Harkgegevens!L264</f>
        <v>350</v>
      </c>
      <c r="M9" s="9">
        <f>Harkgegevens!M264</f>
        <v>0</v>
      </c>
      <c r="N9" s="9">
        <f>Harkgegevens!N264</f>
        <v>410</v>
      </c>
      <c r="O9" s="9">
        <f>Harkgegevens!O264</f>
        <v>346</v>
      </c>
      <c r="P9" s="9">
        <f>Harkgegevens!P264</f>
        <v>0</v>
      </c>
      <c r="Q9" s="9">
        <f>Harkgegevens!Q264</f>
        <v>45</v>
      </c>
      <c r="R9" s="10">
        <f t="shared" si="0"/>
        <v>1303</v>
      </c>
    </row>
    <row r="10" spans="1:18" x14ac:dyDescent="0.25">
      <c r="A10" s="1"/>
      <c r="B10" s="3" t="s">
        <v>8</v>
      </c>
      <c r="C10" s="24" t="s">
        <v>12</v>
      </c>
      <c r="D10" s="21">
        <f>Harkgegevens!D265</f>
        <v>0</v>
      </c>
      <c r="E10" s="19">
        <f>Harkgegevens!E265</f>
        <v>0</v>
      </c>
      <c r="F10" s="9">
        <f>Harkgegevens!F265</f>
        <v>0</v>
      </c>
      <c r="G10" s="9">
        <f>Harkgegevens!G265</f>
        <v>0</v>
      </c>
      <c r="H10" s="9">
        <f>Harkgegevens!H265</f>
        <v>0</v>
      </c>
      <c r="I10" s="9">
        <f>Harkgegevens!I265</f>
        <v>0</v>
      </c>
      <c r="J10" s="9">
        <f>Harkgegevens!J265</f>
        <v>0</v>
      </c>
      <c r="K10" s="9">
        <f>Harkgegevens!K265</f>
        <v>0</v>
      </c>
      <c r="L10" s="9">
        <f>Harkgegevens!L265</f>
        <v>0</v>
      </c>
      <c r="M10" s="9">
        <f>Harkgegevens!M265</f>
        <v>0</v>
      </c>
      <c r="N10" s="9">
        <f>Harkgegevens!N265</f>
        <v>50</v>
      </c>
      <c r="O10" s="9">
        <f>Harkgegevens!O265</f>
        <v>10</v>
      </c>
      <c r="P10" s="9">
        <f>Harkgegevens!P265</f>
        <v>0</v>
      </c>
      <c r="Q10" s="9">
        <f>Harkgegevens!Q265</f>
        <v>0</v>
      </c>
      <c r="R10" s="10">
        <f t="shared" si="0"/>
        <v>60</v>
      </c>
    </row>
    <row r="11" spans="1:18" x14ac:dyDescent="0.25">
      <c r="A11" s="16"/>
      <c r="B11" s="1" t="s">
        <v>5</v>
      </c>
      <c r="C11" s="24" t="s">
        <v>13</v>
      </c>
      <c r="D11" s="21">
        <f>Harkgegevens!D266</f>
        <v>0</v>
      </c>
      <c r="E11" s="19">
        <f>Harkgegevens!E266</f>
        <v>0</v>
      </c>
      <c r="F11" s="9">
        <f>Harkgegevens!F266</f>
        <v>0</v>
      </c>
      <c r="G11" s="9">
        <f>Harkgegevens!G266</f>
        <v>0</v>
      </c>
      <c r="H11" s="9">
        <f>Harkgegevens!H266</f>
        <v>8</v>
      </c>
      <c r="I11" s="9">
        <f>Harkgegevens!I266</f>
        <v>18</v>
      </c>
      <c r="J11" s="9">
        <f>Harkgegevens!J266</f>
        <v>22</v>
      </c>
      <c r="K11" s="9">
        <f>Harkgegevens!K266</f>
        <v>0</v>
      </c>
      <c r="L11" s="9">
        <f>Harkgegevens!L266</f>
        <v>55</v>
      </c>
      <c r="M11" s="9">
        <f>Harkgegevens!M266</f>
        <v>0</v>
      </c>
      <c r="N11" s="9">
        <f>Harkgegevens!N266</f>
        <v>60</v>
      </c>
      <c r="O11" s="9">
        <f>Harkgegevens!O266</f>
        <v>23</v>
      </c>
      <c r="P11" s="9">
        <f>Harkgegevens!P266</f>
        <v>0</v>
      </c>
      <c r="Q11" s="9">
        <f>Harkgegevens!Q266</f>
        <v>774</v>
      </c>
      <c r="R11" s="10">
        <f t="shared" si="0"/>
        <v>960</v>
      </c>
    </row>
    <row r="12" spans="1:18" x14ac:dyDescent="0.25">
      <c r="A12" s="1"/>
      <c r="B12" s="1" t="s">
        <v>36</v>
      </c>
      <c r="C12" s="23" t="s">
        <v>36</v>
      </c>
      <c r="D12" s="21">
        <f>Harkgegevens!D267</f>
        <v>0</v>
      </c>
      <c r="E12" s="19">
        <f>Harkgegevens!E267</f>
        <v>0</v>
      </c>
      <c r="F12" s="9">
        <f>Harkgegevens!F267</f>
        <v>0</v>
      </c>
      <c r="G12" s="9">
        <f>Harkgegevens!G267</f>
        <v>0</v>
      </c>
      <c r="H12" s="9">
        <f>Harkgegevens!H267</f>
        <v>0</v>
      </c>
      <c r="I12" s="9">
        <f>Harkgegevens!I267</f>
        <v>0</v>
      </c>
      <c r="J12" s="9">
        <f>Harkgegevens!J267</f>
        <v>0</v>
      </c>
      <c r="K12" s="9">
        <f>Harkgegevens!K267</f>
        <v>0</v>
      </c>
      <c r="L12" s="9">
        <f>Harkgegevens!L267</f>
        <v>0</v>
      </c>
      <c r="M12" s="9">
        <f>Harkgegevens!M267</f>
        <v>0</v>
      </c>
      <c r="N12" s="9">
        <f>Harkgegevens!N267</f>
        <v>0</v>
      </c>
      <c r="O12" s="9">
        <f>Harkgegevens!O267</f>
        <v>0</v>
      </c>
      <c r="P12" s="9">
        <f>Harkgegevens!P267</f>
        <v>0</v>
      </c>
      <c r="Q12" s="9">
        <f>Harkgegevens!Q267</f>
        <v>0</v>
      </c>
      <c r="R12" s="10">
        <f t="shared" si="0"/>
        <v>0</v>
      </c>
    </row>
    <row r="13" spans="1:18" x14ac:dyDescent="0.25">
      <c r="A13" s="1"/>
      <c r="B13" s="1"/>
      <c r="C13" s="23"/>
      <c r="D13" s="21">
        <f>Harkgegevens!D268</f>
        <v>0</v>
      </c>
      <c r="E13" s="19">
        <f>Harkgegevens!E268</f>
        <v>0</v>
      </c>
      <c r="F13" s="9">
        <f>Harkgegevens!F268</f>
        <v>0</v>
      </c>
      <c r="G13" s="9">
        <f>Harkgegevens!G268</f>
        <v>0</v>
      </c>
      <c r="H13" s="9">
        <f>Harkgegevens!H268</f>
        <v>0</v>
      </c>
      <c r="I13" s="9">
        <f>Harkgegevens!I268</f>
        <v>0</v>
      </c>
      <c r="J13" s="9">
        <f>Harkgegevens!J268</f>
        <v>0</v>
      </c>
      <c r="K13" s="9">
        <f>Harkgegevens!K268</f>
        <v>0</v>
      </c>
      <c r="L13" s="9">
        <f>Harkgegevens!L268</f>
        <v>0</v>
      </c>
      <c r="M13" s="9">
        <f>Harkgegevens!M268</f>
        <v>0</v>
      </c>
      <c r="N13" s="9">
        <f>Harkgegevens!N268</f>
        <v>0</v>
      </c>
      <c r="O13" s="9">
        <f>Harkgegevens!O268</f>
        <v>0</v>
      </c>
      <c r="P13" s="9">
        <f>Harkgegevens!P268</f>
        <v>0</v>
      </c>
      <c r="Q13" s="9">
        <f>Harkgegevens!Q268</f>
        <v>0</v>
      </c>
      <c r="R13" s="10">
        <f t="shared" si="0"/>
        <v>0</v>
      </c>
    </row>
    <row r="14" spans="1:18" ht="15.75" thickBot="1" x14ac:dyDescent="0.3">
      <c r="A14" s="1"/>
      <c r="B14" s="1"/>
      <c r="C14" s="35" t="s">
        <v>97</v>
      </c>
      <c r="D14" s="1">
        <f t="shared" ref="D14:R14" si="1">SUM(D5:D13)</f>
        <v>0</v>
      </c>
      <c r="E14" s="1">
        <f t="shared" si="1"/>
        <v>0</v>
      </c>
      <c r="F14" s="1">
        <f t="shared" si="1"/>
        <v>0</v>
      </c>
      <c r="G14" s="1">
        <f t="shared" si="1"/>
        <v>0</v>
      </c>
      <c r="H14" s="1">
        <f t="shared" si="1"/>
        <v>23</v>
      </c>
      <c r="I14" s="1">
        <f t="shared" si="1"/>
        <v>58</v>
      </c>
      <c r="J14" s="1">
        <f t="shared" si="1"/>
        <v>184</v>
      </c>
      <c r="K14" s="1">
        <f t="shared" si="1"/>
        <v>0</v>
      </c>
      <c r="L14" s="1">
        <f t="shared" si="1"/>
        <v>1030</v>
      </c>
      <c r="M14" s="1">
        <f t="shared" si="1"/>
        <v>0</v>
      </c>
      <c r="N14" s="1">
        <f t="shared" si="1"/>
        <v>590</v>
      </c>
      <c r="O14" s="1">
        <f t="shared" si="1"/>
        <v>394</v>
      </c>
      <c r="P14" s="1">
        <f t="shared" si="1"/>
        <v>0</v>
      </c>
      <c r="Q14" s="1">
        <f t="shared" si="1"/>
        <v>1005</v>
      </c>
      <c r="R14" s="12">
        <f t="shared" si="1"/>
        <v>3284</v>
      </c>
    </row>
    <row r="15" spans="1:18" ht="15.75" thickTop="1" x14ac:dyDescent="0.25">
      <c r="C15" s="34" t="s">
        <v>96</v>
      </c>
      <c r="D15">
        <f t="shared" ref="D15:Q15" si="2">COUNTIF(D5:D12,"&gt;0")</f>
        <v>0</v>
      </c>
      <c r="E15">
        <f t="shared" si="2"/>
        <v>0</v>
      </c>
      <c r="F15">
        <f t="shared" si="2"/>
        <v>0</v>
      </c>
      <c r="G15">
        <f t="shared" si="2"/>
        <v>0</v>
      </c>
      <c r="H15">
        <f t="shared" si="2"/>
        <v>3</v>
      </c>
      <c r="I15">
        <f t="shared" si="2"/>
        <v>2</v>
      </c>
      <c r="J15">
        <f t="shared" si="2"/>
        <v>3</v>
      </c>
      <c r="K15">
        <f t="shared" si="2"/>
        <v>0</v>
      </c>
      <c r="L15">
        <f t="shared" si="2"/>
        <v>4</v>
      </c>
      <c r="M15">
        <f t="shared" si="2"/>
        <v>0</v>
      </c>
      <c r="N15">
        <f t="shared" si="2"/>
        <v>4</v>
      </c>
      <c r="O15">
        <f t="shared" si="2"/>
        <v>4</v>
      </c>
      <c r="P15">
        <f t="shared" si="2"/>
        <v>0</v>
      </c>
      <c r="Q15">
        <f t="shared" si="2"/>
        <v>3</v>
      </c>
      <c r="R15" s="36">
        <f>AVERAGE(D15:Q15)</f>
        <v>1.6428571428571428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showZeros="0" zoomScale="53" zoomScaleNormal="53" workbookViewId="0">
      <selection activeCell="I46" sqref="I46"/>
    </sheetView>
  </sheetViews>
  <sheetFormatPr defaultRowHeight="15" x14ac:dyDescent="0.25"/>
  <cols>
    <col min="2" max="2" width="27.5703125" bestFit="1" customWidth="1"/>
    <col min="3" max="3" width="30.85546875" customWidth="1"/>
    <col min="4" max="17" width="26.85546875" customWidth="1"/>
  </cols>
  <sheetData>
    <row r="1" spans="1:18" ht="22.5" x14ac:dyDescent="0.3">
      <c r="A1" s="1"/>
      <c r="B1" s="4" t="s">
        <v>1</v>
      </c>
      <c r="C1" s="2"/>
      <c r="D1" s="3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25">
      <c r="A2" s="1"/>
      <c r="B2" s="1"/>
      <c r="C2" s="40" t="s">
        <v>100</v>
      </c>
      <c r="D2" s="37" t="s">
        <v>101</v>
      </c>
      <c r="E2" s="37" t="s">
        <v>102</v>
      </c>
      <c r="F2" s="37" t="s">
        <v>103</v>
      </c>
      <c r="G2" s="31" t="s">
        <v>40</v>
      </c>
      <c r="H2" s="31" t="s">
        <v>42</v>
      </c>
      <c r="I2" s="31" t="s">
        <v>43</v>
      </c>
      <c r="J2" s="31" t="s">
        <v>44</v>
      </c>
      <c r="K2" s="31" t="s">
        <v>45</v>
      </c>
      <c r="L2" s="31" t="s">
        <v>46</v>
      </c>
      <c r="M2" s="31" t="s">
        <v>47</v>
      </c>
      <c r="N2" s="31" t="s">
        <v>48</v>
      </c>
      <c r="O2" s="31" t="s">
        <v>46</v>
      </c>
      <c r="P2" s="31" t="s">
        <v>47</v>
      </c>
      <c r="Q2" s="31" t="s">
        <v>48</v>
      </c>
      <c r="R2" s="1"/>
    </row>
    <row r="3" spans="1:18" ht="78" thickBot="1" x14ac:dyDescent="0.35">
      <c r="A3" s="1"/>
      <c r="B3" s="5" t="s">
        <v>2</v>
      </c>
      <c r="C3" s="6" t="s">
        <v>3</v>
      </c>
      <c r="D3" s="39" t="s">
        <v>99</v>
      </c>
      <c r="E3" s="39" t="s">
        <v>99</v>
      </c>
      <c r="F3" s="39" t="s">
        <v>99</v>
      </c>
      <c r="G3" s="39" t="s">
        <v>99</v>
      </c>
      <c r="H3" s="39" t="s">
        <v>99</v>
      </c>
      <c r="I3" s="39" t="s">
        <v>99</v>
      </c>
      <c r="J3" s="39" t="s">
        <v>99</v>
      </c>
      <c r="K3" s="39" t="s">
        <v>99</v>
      </c>
      <c r="L3" s="39" t="s">
        <v>99</v>
      </c>
      <c r="M3" s="39" t="s">
        <v>99</v>
      </c>
      <c r="N3" s="39" t="s">
        <v>99</v>
      </c>
      <c r="O3" s="39" t="s">
        <v>99</v>
      </c>
      <c r="P3" s="39" t="s">
        <v>99</v>
      </c>
      <c r="Q3" s="39" t="s">
        <v>99</v>
      </c>
      <c r="R3" s="8" t="s">
        <v>10</v>
      </c>
    </row>
    <row r="4" spans="1:18" ht="16.5" thickTop="1" thickBot="1" x14ac:dyDescent="0.3">
      <c r="A4" s="13" t="s">
        <v>69</v>
      </c>
      <c r="B4" s="1"/>
      <c r="C4" s="22"/>
      <c r="D4" s="3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5">
      <c r="A5" s="1"/>
      <c r="B5" s="1" t="s">
        <v>26</v>
      </c>
      <c r="C5" s="23" t="s">
        <v>27</v>
      </c>
      <c r="D5" s="21">
        <f>Harkgegevens!D275</f>
        <v>0</v>
      </c>
      <c r="E5" s="19">
        <f>Harkgegevens!E275</f>
        <v>0</v>
      </c>
      <c r="F5" s="9">
        <f>Harkgegevens!F275</f>
        <v>0</v>
      </c>
      <c r="G5" s="9">
        <f>Harkgegevens!G275</f>
        <v>0</v>
      </c>
      <c r="H5" s="9">
        <f>Harkgegevens!H275</f>
        <v>0</v>
      </c>
      <c r="I5" s="9">
        <f>Harkgegevens!I275</f>
        <v>0</v>
      </c>
      <c r="J5" s="9">
        <f>Harkgegevens!J275</f>
        <v>0</v>
      </c>
      <c r="K5" s="9">
        <f>Harkgegevens!K275</f>
        <v>0</v>
      </c>
      <c r="L5" s="9">
        <f>Harkgegevens!L275</f>
        <v>0</v>
      </c>
      <c r="M5" s="9">
        <f>Harkgegevens!M275</f>
        <v>0</v>
      </c>
      <c r="N5" s="9">
        <f>Harkgegevens!N275</f>
        <v>0</v>
      </c>
      <c r="O5" s="9">
        <f>Harkgegevens!O275</f>
        <v>0</v>
      </c>
      <c r="P5" s="9">
        <f>Harkgegevens!P275</f>
        <v>0</v>
      </c>
      <c r="Q5" s="9">
        <f>Harkgegevens!Q275</f>
        <v>0</v>
      </c>
      <c r="R5" s="10">
        <f>SUM(D5:Q5)</f>
        <v>0</v>
      </c>
    </row>
    <row r="6" spans="1:18" x14ac:dyDescent="0.25">
      <c r="A6" s="1"/>
      <c r="B6" s="18" t="s">
        <v>15</v>
      </c>
      <c r="C6" s="24" t="s">
        <v>22</v>
      </c>
      <c r="D6" s="21">
        <f>Harkgegevens!D276</f>
        <v>0</v>
      </c>
      <c r="E6" s="19">
        <f>Harkgegevens!E276</f>
        <v>0</v>
      </c>
      <c r="F6" s="9">
        <f>Harkgegevens!F276</f>
        <v>0</v>
      </c>
      <c r="G6" s="9">
        <f>Harkgegevens!G276</f>
        <v>0</v>
      </c>
      <c r="H6" s="9">
        <f>Harkgegevens!H276</f>
        <v>0</v>
      </c>
      <c r="I6" s="9">
        <f>Harkgegevens!I276</f>
        <v>0</v>
      </c>
      <c r="J6" s="9">
        <f>Harkgegevens!J276</f>
        <v>0</v>
      </c>
      <c r="K6" s="9">
        <f>Harkgegevens!K276</f>
        <v>0</v>
      </c>
      <c r="L6" s="9">
        <f>Harkgegevens!L276</f>
        <v>0</v>
      </c>
      <c r="M6" s="9">
        <f>Harkgegevens!M276</f>
        <v>0</v>
      </c>
      <c r="N6" s="9">
        <f>Harkgegevens!N276</f>
        <v>0</v>
      </c>
      <c r="O6" s="9">
        <f>Harkgegevens!O276</f>
        <v>0</v>
      </c>
      <c r="P6" s="9">
        <f>Harkgegevens!P276</f>
        <v>0</v>
      </c>
      <c r="Q6" s="9">
        <f>Harkgegevens!Q276</f>
        <v>0</v>
      </c>
      <c r="R6" s="10">
        <f t="shared" ref="R6:R13" si="0">SUM(D6:Q6)</f>
        <v>0</v>
      </c>
    </row>
    <row r="7" spans="1:18" x14ac:dyDescent="0.25">
      <c r="A7" s="1"/>
      <c r="B7" s="1" t="s">
        <v>104</v>
      </c>
      <c r="C7" s="23" t="s">
        <v>18</v>
      </c>
      <c r="D7" s="21">
        <f>Harkgegevens!D277</f>
        <v>0</v>
      </c>
      <c r="E7" s="19">
        <f>Harkgegevens!E277</f>
        <v>0</v>
      </c>
      <c r="F7" s="9">
        <f>Harkgegevens!F277</f>
        <v>0</v>
      </c>
      <c r="G7" s="9">
        <f>Harkgegevens!G277</f>
        <v>0</v>
      </c>
      <c r="H7" s="9">
        <f>Harkgegevens!H277</f>
        <v>0</v>
      </c>
      <c r="I7" s="9">
        <f>Harkgegevens!I277</f>
        <v>0</v>
      </c>
      <c r="J7" s="9">
        <f>Harkgegevens!J277</f>
        <v>0</v>
      </c>
      <c r="K7" s="9">
        <f>Harkgegevens!K277</f>
        <v>0</v>
      </c>
      <c r="L7" s="9">
        <f>Harkgegevens!L277</f>
        <v>0</v>
      </c>
      <c r="M7" s="9">
        <f>Harkgegevens!M277</f>
        <v>0</v>
      </c>
      <c r="N7" s="9">
        <f>Harkgegevens!N277</f>
        <v>0</v>
      </c>
      <c r="O7" s="9">
        <f>Harkgegevens!O277</f>
        <v>0</v>
      </c>
      <c r="P7" s="9">
        <f>Harkgegevens!P277</f>
        <v>0</v>
      </c>
      <c r="Q7" s="9">
        <f>Harkgegevens!Q277</f>
        <v>0</v>
      </c>
      <c r="R7" s="10">
        <f t="shared" si="0"/>
        <v>0</v>
      </c>
    </row>
    <row r="8" spans="1:18" x14ac:dyDescent="0.25">
      <c r="A8" s="1"/>
      <c r="B8" s="3" t="s">
        <v>6</v>
      </c>
      <c r="C8" s="23" t="s">
        <v>29</v>
      </c>
      <c r="D8" s="21">
        <f>Harkgegevens!D278</f>
        <v>0</v>
      </c>
      <c r="E8" s="19">
        <f>Harkgegevens!E278</f>
        <v>0</v>
      </c>
      <c r="F8" s="9">
        <f>Harkgegevens!F278</f>
        <v>0</v>
      </c>
      <c r="G8" s="9">
        <f>Harkgegevens!G278</f>
        <v>0</v>
      </c>
      <c r="H8" s="9">
        <f>Harkgegevens!H278</f>
        <v>0</v>
      </c>
      <c r="I8" s="9">
        <f>Harkgegevens!I278</f>
        <v>0</v>
      </c>
      <c r="J8" s="9">
        <f>Harkgegevens!J278</f>
        <v>0</v>
      </c>
      <c r="K8" s="9">
        <f>Harkgegevens!K278</f>
        <v>0</v>
      </c>
      <c r="L8" s="9">
        <f>Harkgegevens!L278</f>
        <v>1</v>
      </c>
      <c r="M8" s="9">
        <f>Harkgegevens!M278</f>
        <v>0</v>
      </c>
      <c r="N8" s="9">
        <f>Harkgegevens!N278</f>
        <v>0</v>
      </c>
      <c r="O8" s="9">
        <f>Harkgegevens!O278</f>
        <v>0</v>
      </c>
      <c r="P8" s="9">
        <f>Harkgegevens!P278</f>
        <v>0</v>
      </c>
      <c r="Q8" s="9">
        <f>Harkgegevens!Q278</f>
        <v>0</v>
      </c>
      <c r="R8" s="10">
        <f t="shared" si="0"/>
        <v>1</v>
      </c>
    </row>
    <row r="9" spans="1:18" x14ac:dyDescent="0.25">
      <c r="A9" s="1"/>
      <c r="B9" s="18" t="s">
        <v>16</v>
      </c>
      <c r="C9" s="24" t="s">
        <v>20</v>
      </c>
      <c r="D9" s="21">
        <f>Harkgegevens!D279</f>
        <v>0</v>
      </c>
      <c r="E9" s="19">
        <f>Harkgegevens!E279</f>
        <v>0</v>
      </c>
      <c r="F9" s="9">
        <f>Harkgegevens!F279</f>
        <v>0</v>
      </c>
      <c r="G9" s="9">
        <f>Harkgegevens!G279</f>
        <v>0</v>
      </c>
      <c r="H9" s="9">
        <f>Harkgegevens!H279</f>
        <v>0</v>
      </c>
      <c r="I9" s="9">
        <f>Harkgegevens!I279</f>
        <v>0</v>
      </c>
      <c r="J9" s="9">
        <f>Harkgegevens!J279</f>
        <v>0</v>
      </c>
      <c r="K9" s="9">
        <f>Harkgegevens!K279</f>
        <v>0</v>
      </c>
      <c r="L9" s="9">
        <f>Harkgegevens!L279</f>
        <v>0</v>
      </c>
      <c r="M9" s="9">
        <f>Harkgegevens!M279</f>
        <v>0</v>
      </c>
      <c r="N9" s="9">
        <f>Harkgegevens!N279</f>
        <v>0</v>
      </c>
      <c r="O9" s="9">
        <f>Harkgegevens!O279</f>
        <v>0</v>
      </c>
      <c r="P9" s="9">
        <f>Harkgegevens!P279</f>
        <v>0</v>
      </c>
      <c r="Q9" s="9">
        <f>Harkgegevens!Q279</f>
        <v>0</v>
      </c>
      <c r="R9" s="10">
        <f t="shared" si="0"/>
        <v>0</v>
      </c>
    </row>
    <row r="10" spans="1:18" x14ac:dyDescent="0.25">
      <c r="A10" s="1"/>
      <c r="B10" s="3" t="s">
        <v>8</v>
      </c>
      <c r="C10" s="24" t="s">
        <v>12</v>
      </c>
      <c r="D10" s="21">
        <f>Harkgegevens!D280</f>
        <v>0</v>
      </c>
      <c r="E10" s="19">
        <f>Harkgegevens!E280</f>
        <v>0</v>
      </c>
      <c r="F10" s="9">
        <f>Harkgegevens!F280</f>
        <v>0</v>
      </c>
      <c r="G10" s="9">
        <f>Harkgegevens!G280</f>
        <v>0</v>
      </c>
      <c r="H10" s="9">
        <f>Harkgegevens!H280</f>
        <v>0</v>
      </c>
      <c r="I10" s="9">
        <f>Harkgegevens!I280</f>
        <v>0</v>
      </c>
      <c r="J10" s="9">
        <f>Harkgegevens!J280</f>
        <v>0</v>
      </c>
      <c r="K10" s="9">
        <f>Harkgegevens!K280</f>
        <v>0</v>
      </c>
      <c r="L10" s="9">
        <f>Harkgegevens!L280</f>
        <v>5</v>
      </c>
      <c r="M10" s="9">
        <f>Harkgegevens!M280</f>
        <v>0</v>
      </c>
      <c r="N10" s="9">
        <f>Harkgegevens!N280</f>
        <v>0</v>
      </c>
      <c r="O10" s="9">
        <f>Harkgegevens!O280</f>
        <v>0</v>
      </c>
      <c r="P10" s="9">
        <f>Harkgegevens!P280</f>
        <v>0</v>
      </c>
      <c r="Q10" s="9">
        <f>Harkgegevens!Q280</f>
        <v>0</v>
      </c>
      <c r="R10" s="10">
        <f t="shared" si="0"/>
        <v>5</v>
      </c>
    </row>
    <row r="11" spans="1:18" x14ac:dyDescent="0.25">
      <c r="A11" s="16"/>
      <c r="B11" s="1" t="s">
        <v>5</v>
      </c>
      <c r="C11" s="24" t="s">
        <v>13</v>
      </c>
      <c r="D11" s="21">
        <f>Harkgegevens!D281</f>
        <v>0</v>
      </c>
      <c r="E11" s="19">
        <f>Harkgegevens!E281</f>
        <v>0</v>
      </c>
      <c r="F11" s="9">
        <f>Harkgegevens!F281</f>
        <v>0</v>
      </c>
      <c r="G11" s="9">
        <f>Harkgegevens!G281</f>
        <v>0</v>
      </c>
      <c r="H11" s="9">
        <f>Harkgegevens!H281</f>
        <v>0</v>
      </c>
      <c r="I11" s="9">
        <f>Harkgegevens!I281</f>
        <v>0</v>
      </c>
      <c r="J11" s="9">
        <f>Harkgegevens!J281</f>
        <v>0</v>
      </c>
      <c r="K11" s="9">
        <f>Harkgegevens!K281</f>
        <v>0</v>
      </c>
      <c r="L11" s="9">
        <f>Harkgegevens!L281</f>
        <v>1</v>
      </c>
      <c r="M11" s="9">
        <f>Harkgegevens!M281</f>
        <v>0</v>
      </c>
      <c r="N11" s="9">
        <f>Harkgegevens!N281</f>
        <v>0</v>
      </c>
      <c r="O11" s="9">
        <f>Harkgegevens!O281</f>
        <v>0</v>
      </c>
      <c r="P11" s="9">
        <f>Harkgegevens!P281</f>
        <v>0</v>
      </c>
      <c r="Q11" s="9">
        <f>Harkgegevens!Q281</f>
        <v>0</v>
      </c>
      <c r="R11" s="10">
        <f t="shared" si="0"/>
        <v>1</v>
      </c>
    </row>
    <row r="12" spans="1:18" x14ac:dyDescent="0.25">
      <c r="A12" s="1"/>
      <c r="B12" s="1" t="s">
        <v>36</v>
      </c>
      <c r="C12" s="23" t="s">
        <v>36</v>
      </c>
      <c r="D12" s="21">
        <f>Harkgegevens!D282</f>
        <v>0</v>
      </c>
      <c r="E12" s="19">
        <f>Harkgegevens!E282</f>
        <v>0</v>
      </c>
      <c r="F12" s="9">
        <f>Harkgegevens!F282</f>
        <v>0</v>
      </c>
      <c r="G12" s="9">
        <f>Harkgegevens!G282</f>
        <v>0</v>
      </c>
      <c r="H12" s="9">
        <f>Harkgegevens!H282</f>
        <v>0</v>
      </c>
      <c r="I12" s="9">
        <f>Harkgegevens!I282</f>
        <v>0</v>
      </c>
      <c r="J12" s="9">
        <f>Harkgegevens!J282</f>
        <v>0</v>
      </c>
      <c r="K12" s="9">
        <f>Harkgegevens!K282</f>
        <v>0</v>
      </c>
      <c r="L12" s="9">
        <f>Harkgegevens!L282</f>
        <v>0</v>
      </c>
      <c r="M12" s="9">
        <f>Harkgegevens!M282</f>
        <v>0</v>
      </c>
      <c r="N12" s="9">
        <f>Harkgegevens!N282</f>
        <v>0</v>
      </c>
      <c r="O12" s="9">
        <f>Harkgegevens!O282</f>
        <v>0</v>
      </c>
      <c r="P12" s="9">
        <f>Harkgegevens!P282</f>
        <v>0</v>
      </c>
      <c r="Q12" s="9">
        <f>Harkgegevens!Q282</f>
        <v>0</v>
      </c>
      <c r="R12" s="10">
        <f t="shared" si="0"/>
        <v>0</v>
      </c>
    </row>
    <row r="13" spans="1:18" x14ac:dyDescent="0.25">
      <c r="A13" s="1"/>
      <c r="B13" s="1"/>
      <c r="C13" s="23"/>
      <c r="D13" s="21">
        <f>Harkgegevens!D283</f>
        <v>0</v>
      </c>
      <c r="E13" s="19">
        <f>Harkgegevens!E283</f>
        <v>0</v>
      </c>
      <c r="F13" s="9">
        <f>Harkgegevens!F283</f>
        <v>0</v>
      </c>
      <c r="G13" s="9">
        <f>Harkgegevens!G283</f>
        <v>0</v>
      </c>
      <c r="H13" s="9">
        <f>Harkgegevens!H283</f>
        <v>0</v>
      </c>
      <c r="I13" s="9">
        <f>Harkgegevens!I283</f>
        <v>0</v>
      </c>
      <c r="J13" s="9">
        <f>Harkgegevens!J283</f>
        <v>0</v>
      </c>
      <c r="K13" s="9">
        <f>Harkgegevens!K283</f>
        <v>0</v>
      </c>
      <c r="L13" s="9">
        <f>Harkgegevens!L283</f>
        <v>0</v>
      </c>
      <c r="M13" s="9">
        <f>Harkgegevens!M283</f>
        <v>0</v>
      </c>
      <c r="N13" s="9">
        <f>Harkgegevens!N283</f>
        <v>0</v>
      </c>
      <c r="O13" s="9">
        <f>Harkgegevens!O283</f>
        <v>0</v>
      </c>
      <c r="P13" s="9">
        <f>Harkgegevens!P283</f>
        <v>0</v>
      </c>
      <c r="Q13" s="9">
        <f>Harkgegevens!Q283</f>
        <v>0</v>
      </c>
      <c r="R13" s="10">
        <f t="shared" si="0"/>
        <v>0</v>
      </c>
    </row>
    <row r="14" spans="1:18" ht="15.75" thickBot="1" x14ac:dyDescent="0.3">
      <c r="A14" s="1"/>
      <c r="B14" s="1"/>
      <c r="C14" s="35" t="s">
        <v>97</v>
      </c>
      <c r="D14" s="1">
        <f t="shared" ref="D14:R14" si="1">SUM(D5:D13)</f>
        <v>0</v>
      </c>
      <c r="E14" s="1">
        <f t="shared" si="1"/>
        <v>0</v>
      </c>
      <c r="F14" s="1">
        <f t="shared" si="1"/>
        <v>0</v>
      </c>
      <c r="G14" s="1">
        <f t="shared" si="1"/>
        <v>0</v>
      </c>
      <c r="H14" s="1">
        <f t="shared" si="1"/>
        <v>0</v>
      </c>
      <c r="I14" s="1">
        <f t="shared" si="1"/>
        <v>0</v>
      </c>
      <c r="J14" s="1">
        <f t="shared" si="1"/>
        <v>0</v>
      </c>
      <c r="K14" s="1">
        <f t="shared" si="1"/>
        <v>0</v>
      </c>
      <c r="L14" s="1">
        <f t="shared" si="1"/>
        <v>7</v>
      </c>
      <c r="M14" s="1">
        <f t="shared" si="1"/>
        <v>0</v>
      </c>
      <c r="N14" s="1">
        <f t="shared" si="1"/>
        <v>0</v>
      </c>
      <c r="O14" s="1">
        <f t="shared" si="1"/>
        <v>0</v>
      </c>
      <c r="P14" s="1">
        <f t="shared" si="1"/>
        <v>0</v>
      </c>
      <c r="Q14" s="1">
        <f t="shared" si="1"/>
        <v>0</v>
      </c>
      <c r="R14" s="12">
        <f t="shared" si="1"/>
        <v>7</v>
      </c>
    </row>
    <row r="15" spans="1:18" ht="15.75" thickTop="1" x14ac:dyDescent="0.25">
      <c r="C15" s="34" t="s">
        <v>96</v>
      </c>
      <c r="D15">
        <f t="shared" ref="D15:Q15" si="2">COUNTIF(D5:D12,"&gt;0")</f>
        <v>0</v>
      </c>
      <c r="E15">
        <f t="shared" si="2"/>
        <v>0</v>
      </c>
      <c r="F15">
        <f t="shared" si="2"/>
        <v>0</v>
      </c>
      <c r="G15">
        <f t="shared" si="2"/>
        <v>0</v>
      </c>
      <c r="H15">
        <f t="shared" si="2"/>
        <v>0</v>
      </c>
      <c r="I15">
        <f t="shared" si="2"/>
        <v>0</v>
      </c>
      <c r="J15">
        <f t="shared" si="2"/>
        <v>0</v>
      </c>
      <c r="K15">
        <f t="shared" si="2"/>
        <v>0</v>
      </c>
      <c r="L15">
        <f t="shared" si="2"/>
        <v>3</v>
      </c>
      <c r="M15">
        <f t="shared" si="2"/>
        <v>0</v>
      </c>
      <c r="N15">
        <f t="shared" si="2"/>
        <v>0</v>
      </c>
      <c r="O15">
        <f t="shared" si="2"/>
        <v>0</v>
      </c>
      <c r="P15">
        <f t="shared" si="2"/>
        <v>0</v>
      </c>
      <c r="Q15">
        <f t="shared" si="2"/>
        <v>0</v>
      </c>
      <c r="R15" s="36">
        <f>AVERAGE(D15:Q15)</f>
        <v>0.21428571428571427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showZeros="0" zoomScale="53" zoomScaleNormal="53" workbookViewId="0">
      <selection activeCell="I46" sqref="I46"/>
    </sheetView>
  </sheetViews>
  <sheetFormatPr defaultRowHeight="15" x14ac:dyDescent="0.25"/>
  <cols>
    <col min="2" max="2" width="27.5703125" bestFit="1" customWidth="1"/>
    <col min="3" max="3" width="30.85546875" customWidth="1"/>
    <col min="4" max="17" width="26.85546875" customWidth="1"/>
  </cols>
  <sheetData>
    <row r="1" spans="1:18" ht="22.5" x14ac:dyDescent="0.3">
      <c r="A1" s="1"/>
      <c r="B1" s="4" t="s">
        <v>1</v>
      </c>
      <c r="C1" s="2"/>
      <c r="D1" s="3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25">
      <c r="A2" s="1"/>
      <c r="B2" s="1"/>
      <c r="C2" s="40" t="s">
        <v>100</v>
      </c>
      <c r="D2" s="37" t="s">
        <v>101</v>
      </c>
      <c r="E2" s="37" t="s">
        <v>102</v>
      </c>
      <c r="F2" s="37" t="s">
        <v>103</v>
      </c>
      <c r="G2" s="31" t="s">
        <v>40</v>
      </c>
      <c r="H2" s="31" t="s">
        <v>42</v>
      </c>
      <c r="I2" s="31" t="s">
        <v>43</v>
      </c>
      <c r="J2" s="31" t="s">
        <v>44</v>
      </c>
      <c r="K2" s="31" t="s">
        <v>45</v>
      </c>
      <c r="L2" s="31" t="s">
        <v>46</v>
      </c>
      <c r="M2" s="31" t="s">
        <v>47</v>
      </c>
      <c r="N2" s="31" t="s">
        <v>48</v>
      </c>
      <c r="O2" s="31" t="s">
        <v>46</v>
      </c>
      <c r="P2" s="31" t="s">
        <v>47</v>
      </c>
      <c r="Q2" s="31" t="s">
        <v>48</v>
      </c>
      <c r="R2" s="1"/>
    </row>
    <row r="3" spans="1:18" ht="78" thickBot="1" x14ac:dyDescent="0.35">
      <c r="A3" s="1"/>
      <c r="B3" s="5" t="s">
        <v>2</v>
      </c>
      <c r="C3" s="6" t="s">
        <v>3</v>
      </c>
      <c r="D3" s="39" t="s">
        <v>99</v>
      </c>
      <c r="E3" s="39" t="s">
        <v>99</v>
      </c>
      <c r="F3" s="39" t="s">
        <v>99</v>
      </c>
      <c r="G3" s="39" t="s">
        <v>99</v>
      </c>
      <c r="H3" s="39" t="s">
        <v>99</v>
      </c>
      <c r="I3" s="39" t="s">
        <v>99</v>
      </c>
      <c r="J3" s="39" t="s">
        <v>99</v>
      </c>
      <c r="K3" s="39" t="s">
        <v>99</v>
      </c>
      <c r="L3" s="39" t="s">
        <v>99</v>
      </c>
      <c r="M3" s="39" t="s">
        <v>99</v>
      </c>
      <c r="N3" s="39" t="s">
        <v>99</v>
      </c>
      <c r="O3" s="39" t="s">
        <v>99</v>
      </c>
      <c r="P3" s="39" t="s">
        <v>99</v>
      </c>
      <c r="Q3" s="39" t="s">
        <v>99</v>
      </c>
      <c r="R3" s="8" t="s">
        <v>10</v>
      </c>
    </row>
    <row r="4" spans="1:18" ht="16.5" thickTop="1" thickBot="1" x14ac:dyDescent="0.3">
      <c r="A4" s="13" t="s">
        <v>70</v>
      </c>
      <c r="B4" s="1"/>
      <c r="C4" s="22"/>
      <c r="D4" s="3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5">
      <c r="A5" s="1"/>
      <c r="B5" s="1" t="s">
        <v>26</v>
      </c>
      <c r="C5" s="23" t="s">
        <v>27</v>
      </c>
      <c r="D5" s="21">
        <f>Harkgegevens!D290</f>
        <v>0</v>
      </c>
      <c r="E5" s="19">
        <f>Harkgegevens!E290</f>
        <v>0</v>
      </c>
      <c r="F5" s="9">
        <f>Harkgegevens!F290</f>
        <v>0</v>
      </c>
      <c r="G5" s="9">
        <f>Harkgegevens!G290</f>
        <v>0</v>
      </c>
      <c r="H5" s="9">
        <f>Harkgegevens!H290</f>
        <v>0</v>
      </c>
      <c r="I5" s="9">
        <f>Harkgegevens!I290</f>
        <v>0</v>
      </c>
      <c r="J5" s="9">
        <f>Harkgegevens!J290</f>
        <v>0</v>
      </c>
      <c r="K5" s="9">
        <f>Harkgegevens!K290</f>
        <v>0</v>
      </c>
      <c r="L5" s="9">
        <f>Harkgegevens!L290</f>
        <v>0</v>
      </c>
      <c r="M5" s="9">
        <f>Harkgegevens!M290</f>
        <v>0</v>
      </c>
      <c r="N5" s="9">
        <f>Harkgegevens!N290</f>
        <v>0</v>
      </c>
      <c r="O5" s="9">
        <f>Harkgegevens!O290</f>
        <v>0</v>
      </c>
      <c r="P5" s="9">
        <f>Harkgegevens!P290</f>
        <v>0</v>
      </c>
      <c r="Q5" s="9">
        <f>Harkgegevens!Q290</f>
        <v>0</v>
      </c>
      <c r="R5" s="10">
        <f>SUM(D5:Q5)</f>
        <v>0</v>
      </c>
    </row>
    <row r="6" spans="1:18" x14ac:dyDescent="0.25">
      <c r="A6" s="1"/>
      <c r="B6" s="18" t="s">
        <v>15</v>
      </c>
      <c r="C6" s="24" t="s">
        <v>22</v>
      </c>
      <c r="D6" s="21">
        <f>Harkgegevens!D291</f>
        <v>0</v>
      </c>
      <c r="E6" s="19">
        <f>Harkgegevens!E291</f>
        <v>0</v>
      </c>
      <c r="F6" s="9">
        <f>Harkgegevens!F291</f>
        <v>0</v>
      </c>
      <c r="G6" s="9">
        <f>Harkgegevens!G291</f>
        <v>0</v>
      </c>
      <c r="H6" s="9">
        <f>Harkgegevens!H291</f>
        <v>0</v>
      </c>
      <c r="I6" s="9">
        <f>Harkgegevens!I291</f>
        <v>0</v>
      </c>
      <c r="J6" s="9">
        <f>Harkgegevens!J291</f>
        <v>0</v>
      </c>
      <c r="K6" s="9">
        <f>Harkgegevens!K291</f>
        <v>0</v>
      </c>
      <c r="L6" s="9">
        <f>Harkgegevens!L291</f>
        <v>0</v>
      </c>
      <c r="M6" s="9">
        <f>Harkgegevens!M291</f>
        <v>0</v>
      </c>
      <c r="N6" s="9">
        <f>Harkgegevens!N291</f>
        <v>0</v>
      </c>
      <c r="O6" s="9">
        <f>Harkgegevens!O291</f>
        <v>0</v>
      </c>
      <c r="P6" s="9">
        <f>Harkgegevens!P291</f>
        <v>0</v>
      </c>
      <c r="Q6" s="9">
        <f>Harkgegevens!Q291</f>
        <v>0</v>
      </c>
      <c r="R6" s="10">
        <f t="shared" ref="R6:R13" si="0">SUM(D6:Q6)</f>
        <v>0</v>
      </c>
    </row>
    <row r="7" spans="1:18" x14ac:dyDescent="0.25">
      <c r="A7" s="1"/>
      <c r="B7" s="1" t="s">
        <v>104</v>
      </c>
      <c r="C7" s="23" t="s">
        <v>18</v>
      </c>
      <c r="D7" s="21">
        <f>Harkgegevens!D292</f>
        <v>0</v>
      </c>
      <c r="E7" s="19">
        <f>Harkgegevens!E292</f>
        <v>0</v>
      </c>
      <c r="F7" s="9">
        <f>Harkgegevens!F292</f>
        <v>0</v>
      </c>
      <c r="G7" s="9">
        <f>Harkgegevens!G292</f>
        <v>0</v>
      </c>
      <c r="H7" s="9">
        <f>Harkgegevens!H292</f>
        <v>0</v>
      </c>
      <c r="I7" s="9">
        <f>Harkgegevens!I292</f>
        <v>0</v>
      </c>
      <c r="J7" s="9">
        <f>Harkgegevens!J292</f>
        <v>0</v>
      </c>
      <c r="K7" s="9">
        <f>Harkgegevens!K292</f>
        <v>0</v>
      </c>
      <c r="L7" s="9">
        <f>Harkgegevens!L292</f>
        <v>0</v>
      </c>
      <c r="M7" s="9">
        <f>Harkgegevens!M292</f>
        <v>0</v>
      </c>
      <c r="N7" s="9">
        <f>Harkgegevens!N292</f>
        <v>0</v>
      </c>
      <c r="O7" s="9">
        <f>Harkgegevens!O292</f>
        <v>0</v>
      </c>
      <c r="P7" s="9">
        <f>Harkgegevens!P292</f>
        <v>0</v>
      </c>
      <c r="Q7" s="9">
        <f>Harkgegevens!Q292</f>
        <v>0</v>
      </c>
      <c r="R7" s="10">
        <f t="shared" si="0"/>
        <v>0</v>
      </c>
    </row>
    <row r="8" spans="1:18" x14ac:dyDescent="0.25">
      <c r="A8" s="1"/>
      <c r="B8" s="3" t="s">
        <v>6</v>
      </c>
      <c r="C8" s="23" t="s">
        <v>29</v>
      </c>
      <c r="D8" s="21">
        <f>Harkgegevens!D293</f>
        <v>0</v>
      </c>
      <c r="E8" s="19">
        <f>Harkgegevens!E293</f>
        <v>0</v>
      </c>
      <c r="F8" s="9">
        <f>Harkgegevens!F293</f>
        <v>0</v>
      </c>
      <c r="G8" s="9">
        <f>Harkgegevens!G293</f>
        <v>0</v>
      </c>
      <c r="H8" s="9">
        <f>Harkgegevens!H293</f>
        <v>0</v>
      </c>
      <c r="I8" s="9">
        <f>Harkgegevens!I293</f>
        <v>10</v>
      </c>
      <c r="J8" s="9">
        <f>Harkgegevens!J293</f>
        <v>30</v>
      </c>
      <c r="K8" s="9">
        <f>Harkgegevens!K293</f>
        <v>0</v>
      </c>
      <c r="L8" s="9">
        <f>Harkgegevens!L293</f>
        <v>30</v>
      </c>
      <c r="M8" s="9">
        <f>Harkgegevens!M293</f>
        <v>0</v>
      </c>
      <c r="N8" s="9">
        <f>Harkgegevens!N293</f>
        <v>170</v>
      </c>
      <c r="O8" s="9">
        <f>Harkgegevens!O293</f>
        <v>270</v>
      </c>
      <c r="P8" s="9">
        <f>Harkgegevens!P293</f>
        <v>0</v>
      </c>
      <c r="Q8" s="9">
        <f>Harkgegevens!Q293</f>
        <v>190</v>
      </c>
      <c r="R8" s="10">
        <f t="shared" si="0"/>
        <v>700</v>
      </c>
    </row>
    <row r="9" spans="1:18" x14ac:dyDescent="0.25">
      <c r="A9" s="1"/>
      <c r="B9" s="18" t="s">
        <v>16</v>
      </c>
      <c r="C9" s="24" t="s">
        <v>20</v>
      </c>
      <c r="D9" s="21">
        <f>Harkgegevens!D294</f>
        <v>0</v>
      </c>
      <c r="E9" s="19">
        <f>Harkgegevens!E294</f>
        <v>0</v>
      </c>
      <c r="F9" s="9">
        <f>Harkgegevens!F294</f>
        <v>0</v>
      </c>
      <c r="G9" s="9">
        <f>Harkgegevens!G294</f>
        <v>0</v>
      </c>
      <c r="H9" s="9">
        <f>Harkgegevens!H294</f>
        <v>0</v>
      </c>
      <c r="I9" s="9">
        <f>Harkgegevens!I294</f>
        <v>0</v>
      </c>
      <c r="J9" s="9">
        <f>Harkgegevens!J294</f>
        <v>0</v>
      </c>
      <c r="K9" s="9">
        <f>Harkgegevens!K294</f>
        <v>0</v>
      </c>
      <c r="L9" s="9">
        <f>Harkgegevens!L294</f>
        <v>16</v>
      </c>
      <c r="M9" s="9">
        <f>Harkgegevens!M294</f>
        <v>0</v>
      </c>
      <c r="N9" s="9">
        <f>Harkgegevens!N294</f>
        <v>0</v>
      </c>
      <c r="O9" s="9">
        <f>Harkgegevens!O294</f>
        <v>0</v>
      </c>
      <c r="P9" s="9">
        <f>Harkgegevens!P294</f>
        <v>0</v>
      </c>
      <c r="Q9" s="9">
        <f>Harkgegevens!Q294</f>
        <v>0</v>
      </c>
      <c r="R9" s="10">
        <f t="shared" si="0"/>
        <v>16</v>
      </c>
    </row>
    <row r="10" spans="1:18" x14ac:dyDescent="0.25">
      <c r="A10" s="1"/>
      <c r="B10" s="3" t="s">
        <v>8</v>
      </c>
      <c r="C10" s="24" t="s">
        <v>12</v>
      </c>
      <c r="D10" s="21">
        <f>Harkgegevens!D295</f>
        <v>0</v>
      </c>
      <c r="E10" s="19">
        <f>Harkgegevens!E295</f>
        <v>0</v>
      </c>
      <c r="F10" s="9">
        <f>Harkgegevens!F295</f>
        <v>0</v>
      </c>
      <c r="G10" s="9">
        <f>Harkgegevens!G295</f>
        <v>0</v>
      </c>
      <c r="H10" s="9">
        <f>Harkgegevens!H295</f>
        <v>0</v>
      </c>
      <c r="I10" s="9">
        <f>Harkgegevens!I295</f>
        <v>0</v>
      </c>
      <c r="J10" s="9">
        <f>Harkgegevens!J295</f>
        <v>0</v>
      </c>
      <c r="K10" s="9">
        <f>Harkgegevens!K295</f>
        <v>0</v>
      </c>
      <c r="L10" s="9">
        <f>Harkgegevens!L295</f>
        <v>0</v>
      </c>
      <c r="M10" s="9">
        <f>Harkgegevens!M295</f>
        <v>0</v>
      </c>
      <c r="N10" s="9">
        <f>Harkgegevens!N295</f>
        <v>3</v>
      </c>
      <c r="O10" s="9">
        <f>Harkgegevens!O295</f>
        <v>0</v>
      </c>
      <c r="P10" s="9">
        <f>Harkgegevens!P295</f>
        <v>0</v>
      </c>
      <c r="Q10" s="9">
        <f>Harkgegevens!Q295</f>
        <v>0</v>
      </c>
      <c r="R10" s="10">
        <f t="shared" si="0"/>
        <v>3</v>
      </c>
    </row>
    <row r="11" spans="1:18" x14ac:dyDescent="0.25">
      <c r="A11" s="16"/>
      <c r="B11" s="1" t="s">
        <v>5</v>
      </c>
      <c r="C11" s="24" t="s">
        <v>13</v>
      </c>
      <c r="D11" s="21">
        <f>Harkgegevens!D296</f>
        <v>0</v>
      </c>
      <c r="E11" s="19">
        <f>Harkgegevens!E296</f>
        <v>0</v>
      </c>
      <c r="F11" s="9">
        <f>Harkgegevens!F296</f>
        <v>0</v>
      </c>
      <c r="G11" s="9">
        <f>Harkgegevens!G296</f>
        <v>0</v>
      </c>
      <c r="H11" s="9">
        <f>Harkgegevens!H296</f>
        <v>2</v>
      </c>
      <c r="I11" s="9">
        <f>Harkgegevens!I296</f>
        <v>0</v>
      </c>
      <c r="J11" s="9">
        <f>Harkgegevens!J296</f>
        <v>0</v>
      </c>
      <c r="K11" s="9">
        <f>Harkgegevens!K296</f>
        <v>0</v>
      </c>
      <c r="L11" s="9">
        <f>Harkgegevens!L296</f>
        <v>5</v>
      </c>
      <c r="M11" s="9">
        <f>Harkgegevens!M296</f>
        <v>0</v>
      </c>
      <c r="N11" s="9">
        <f>Harkgegevens!N296</f>
        <v>11</v>
      </c>
      <c r="O11" s="9">
        <f>Harkgegevens!O296</f>
        <v>20</v>
      </c>
      <c r="P11" s="9">
        <f>Harkgegevens!P296</f>
        <v>0</v>
      </c>
      <c r="Q11" s="9">
        <f>Harkgegevens!Q296</f>
        <v>0</v>
      </c>
      <c r="R11" s="10">
        <f t="shared" si="0"/>
        <v>38</v>
      </c>
    </row>
    <row r="12" spans="1:18" x14ac:dyDescent="0.25">
      <c r="A12" s="1"/>
      <c r="B12" s="1" t="s">
        <v>36</v>
      </c>
      <c r="C12" s="23" t="s">
        <v>36</v>
      </c>
      <c r="D12" s="21">
        <f>Harkgegevens!D297</f>
        <v>0</v>
      </c>
      <c r="E12" s="19">
        <f>Harkgegevens!E297</f>
        <v>0</v>
      </c>
      <c r="F12" s="9">
        <f>Harkgegevens!F297</f>
        <v>0</v>
      </c>
      <c r="G12" s="9">
        <f>Harkgegevens!G297</f>
        <v>0</v>
      </c>
      <c r="H12" s="9">
        <f>Harkgegevens!H297</f>
        <v>0</v>
      </c>
      <c r="I12" s="9">
        <f>Harkgegevens!I297</f>
        <v>0</v>
      </c>
      <c r="J12" s="9">
        <f>Harkgegevens!J297</f>
        <v>0</v>
      </c>
      <c r="K12" s="9">
        <f>Harkgegevens!K297</f>
        <v>0</v>
      </c>
      <c r="L12" s="9">
        <f>Harkgegevens!L297</f>
        <v>0</v>
      </c>
      <c r="M12" s="9">
        <f>Harkgegevens!M297</f>
        <v>0</v>
      </c>
      <c r="N12" s="9">
        <f>Harkgegevens!N297</f>
        <v>0</v>
      </c>
      <c r="O12" s="9">
        <f>Harkgegevens!O297</f>
        <v>0</v>
      </c>
      <c r="P12" s="9">
        <f>Harkgegevens!P297</f>
        <v>0</v>
      </c>
      <c r="Q12" s="9">
        <f>Harkgegevens!Q297</f>
        <v>0</v>
      </c>
      <c r="R12" s="10">
        <f t="shared" si="0"/>
        <v>0</v>
      </c>
    </row>
    <row r="13" spans="1:18" x14ac:dyDescent="0.25">
      <c r="A13" s="1"/>
      <c r="B13" s="1"/>
      <c r="C13" s="23"/>
      <c r="D13" s="21">
        <f>Harkgegevens!D298</f>
        <v>0</v>
      </c>
      <c r="E13" s="19">
        <f>Harkgegevens!E298</f>
        <v>0</v>
      </c>
      <c r="F13" s="9">
        <f>Harkgegevens!F298</f>
        <v>0</v>
      </c>
      <c r="G13" s="9">
        <f>Harkgegevens!G298</f>
        <v>0</v>
      </c>
      <c r="H13" s="9">
        <f>Harkgegevens!H298</f>
        <v>0</v>
      </c>
      <c r="I13" s="9">
        <f>Harkgegevens!I298</f>
        <v>0</v>
      </c>
      <c r="J13" s="9">
        <f>Harkgegevens!J298</f>
        <v>0</v>
      </c>
      <c r="K13" s="9">
        <f>Harkgegevens!K298</f>
        <v>0</v>
      </c>
      <c r="L13" s="9">
        <f>Harkgegevens!L298</f>
        <v>0</v>
      </c>
      <c r="M13" s="9">
        <f>Harkgegevens!M298</f>
        <v>0</v>
      </c>
      <c r="N13" s="9">
        <f>Harkgegevens!N298</f>
        <v>0</v>
      </c>
      <c r="O13" s="9">
        <f>Harkgegevens!O298</f>
        <v>0</v>
      </c>
      <c r="P13" s="9">
        <f>Harkgegevens!P298</f>
        <v>0</v>
      </c>
      <c r="Q13" s="9">
        <f>Harkgegevens!Q298</f>
        <v>0</v>
      </c>
      <c r="R13" s="10">
        <f t="shared" si="0"/>
        <v>0</v>
      </c>
    </row>
    <row r="14" spans="1:18" ht="15.75" thickBot="1" x14ac:dyDescent="0.3">
      <c r="A14" s="1"/>
      <c r="B14" s="1"/>
      <c r="C14" s="35" t="s">
        <v>97</v>
      </c>
      <c r="D14" s="1">
        <f t="shared" ref="D14:R14" si="1">SUM(D5:D13)</f>
        <v>0</v>
      </c>
      <c r="E14" s="1">
        <f t="shared" si="1"/>
        <v>0</v>
      </c>
      <c r="F14" s="1">
        <f t="shared" si="1"/>
        <v>0</v>
      </c>
      <c r="G14" s="1">
        <f t="shared" si="1"/>
        <v>0</v>
      </c>
      <c r="H14" s="1">
        <f t="shared" si="1"/>
        <v>2</v>
      </c>
      <c r="I14" s="1">
        <f t="shared" si="1"/>
        <v>10</v>
      </c>
      <c r="J14" s="1">
        <f t="shared" si="1"/>
        <v>30</v>
      </c>
      <c r="K14" s="1">
        <f t="shared" si="1"/>
        <v>0</v>
      </c>
      <c r="L14" s="1">
        <f t="shared" si="1"/>
        <v>51</v>
      </c>
      <c r="M14" s="1">
        <f t="shared" si="1"/>
        <v>0</v>
      </c>
      <c r="N14" s="1">
        <f t="shared" si="1"/>
        <v>184</v>
      </c>
      <c r="O14" s="1">
        <f t="shared" si="1"/>
        <v>290</v>
      </c>
      <c r="P14" s="1">
        <f t="shared" si="1"/>
        <v>0</v>
      </c>
      <c r="Q14" s="1">
        <f t="shared" si="1"/>
        <v>190</v>
      </c>
      <c r="R14" s="12">
        <f t="shared" si="1"/>
        <v>757</v>
      </c>
    </row>
    <row r="15" spans="1:18" ht="15.75" thickTop="1" x14ac:dyDescent="0.25">
      <c r="C15" s="34" t="s">
        <v>96</v>
      </c>
      <c r="D15">
        <f t="shared" ref="D15:Q15" si="2">COUNTIF(D5:D12,"&gt;0")</f>
        <v>0</v>
      </c>
      <c r="E15">
        <f t="shared" si="2"/>
        <v>0</v>
      </c>
      <c r="F15">
        <f t="shared" si="2"/>
        <v>0</v>
      </c>
      <c r="G15">
        <f t="shared" si="2"/>
        <v>0</v>
      </c>
      <c r="H15">
        <f t="shared" si="2"/>
        <v>1</v>
      </c>
      <c r="I15">
        <f t="shared" si="2"/>
        <v>1</v>
      </c>
      <c r="J15">
        <f t="shared" si="2"/>
        <v>1</v>
      </c>
      <c r="K15">
        <f t="shared" si="2"/>
        <v>0</v>
      </c>
      <c r="L15">
        <f t="shared" si="2"/>
        <v>3</v>
      </c>
      <c r="M15">
        <f t="shared" si="2"/>
        <v>0</v>
      </c>
      <c r="N15">
        <f t="shared" si="2"/>
        <v>3</v>
      </c>
      <c r="O15">
        <f t="shared" si="2"/>
        <v>2</v>
      </c>
      <c r="P15">
        <f t="shared" si="2"/>
        <v>0</v>
      </c>
      <c r="Q15">
        <f t="shared" si="2"/>
        <v>1</v>
      </c>
      <c r="R15" s="36">
        <f>AVERAGE(D15:Q15)</f>
        <v>0.8571428571428571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showZeros="0" zoomScale="53" zoomScaleNormal="53" workbookViewId="0">
      <selection activeCell="I46" sqref="I46"/>
    </sheetView>
  </sheetViews>
  <sheetFormatPr defaultRowHeight="15" x14ac:dyDescent="0.25"/>
  <cols>
    <col min="2" max="2" width="27.5703125" bestFit="1" customWidth="1"/>
    <col min="3" max="3" width="30.85546875" customWidth="1"/>
    <col min="4" max="17" width="26.85546875" customWidth="1"/>
  </cols>
  <sheetData>
    <row r="1" spans="1:18" ht="22.5" x14ac:dyDescent="0.3">
      <c r="A1" s="1"/>
      <c r="B1" s="4" t="s">
        <v>1</v>
      </c>
      <c r="C1" s="2"/>
      <c r="D1" s="3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25">
      <c r="A2" s="1"/>
      <c r="B2" s="1"/>
      <c r="C2" s="40" t="s">
        <v>100</v>
      </c>
      <c r="D2" s="37" t="s">
        <v>101</v>
      </c>
      <c r="E2" s="37" t="s">
        <v>102</v>
      </c>
      <c r="F2" s="37" t="s">
        <v>103</v>
      </c>
      <c r="G2" s="31" t="s">
        <v>40</v>
      </c>
      <c r="H2" s="31" t="s">
        <v>42</v>
      </c>
      <c r="I2" s="31" t="s">
        <v>43</v>
      </c>
      <c r="J2" s="31" t="s">
        <v>44</v>
      </c>
      <c r="K2" s="31" t="s">
        <v>45</v>
      </c>
      <c r="L2" s="31" t="s">
        <v>46</v>
      </c>
      <c r="M2" s="31" t="s">
        <v>47</v>
      </c>
      <c r="N2" s="31" t="s">
        <v>48</v>
      </c>
      <c r="O2" s="31" t="s">
        <v>46</v>
      </c>
      <c r="P2" s="31" t="s">
        <v>47</v>
      </c>
      <c r="Q2" s="31" t="s">
        <v>48</v>
      </c>
      <c r="R2" s="1"/>
    </row>
    <row r="3" spans="1:18" ht="78" thickBot="1" x14ac:dyDescent="0.35">
      <c r="A3" s="1"/>
      <c r="B3" s="5" t="s">
        <v>2</v>
      </c>
      <c r="C3" s="6" t="s">
        <v>3</v>
      </c>
      <c r="D3" s="39" t="s">
        <v>99</v>
      </c>
      <c r="E3" s="39" t="s">
        <v>99</v>
      </c>
      <c r="F3" s="39" t="s">
        <v>99</v>
      </c>
      <c r="G3" s="39" t="s">
        <v>99</v>
      </c>
      <c r="H3" s="39" t="s">
        <v>99</v>
      </c>
      <c r="I3" s="39" t="s">
        <v>99</v>
      </c>
      <c r="J3" s="39" t="s">
        <v>99</v>
      </c>
      <c r="K3" s="39" t="s">
        <v>99</v>
      </c>
      <c r="L3" s="39" t="s">
        <v>99</v>
      </c>
      <c r="M3" s="39" t="s">
        <v>99</v>
      </c>
      <c r="N3" s="39" t="s">
        <v>99</v>
      </c>
      <c r="O3" s="39" t="s">
        <v>99</v>
      </c>
      <c r="P3" s="39" t="s">
        <v>99</v>
      </c>
      <c r="Q3" s="39" t="s">
        <v>99</v>
      </c>
      <c r="R3" s="8" t="s">
        <v>10</v>
      </c>
    </row>
    <row r="4" spans="1:18" ht="16.5" thickTop="1" thickBot="1" x14ac:dyDescent="0.3">
      <c r="A4" s="13" t="s">
        <v>71</v>
      </c>
      <c r="B4" s="1"/>
      <c r="C4" s="22"/>
      <c r="D4" s="3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5">
      <c r="A5" s="1"/>
      <c r="B5" s="1" t="s">
        <v>26</v>
      </c>
      <c r="C5" s="23" t="s">
        <v>27</v>
      </c>
      <c r="D5" s="21">
        <f>Harkgegevens!D305</f>
        <v>0</v>
      </c>
      <c r="E5" s="19">
        <f>Harkgegevens!E305</f>
        <v>0</v>
      </c>
      <c r="F5" s="9">
        <f>Harkgegevens!F305</f>
        <v>0</v>
      </c>
      <c r="G5" s="9">
        <f>Harkgegevens!G305</f>
        <v>0</v>
      </c>
      <c r="H5" s="9">
        <f>Harkgegevens!H305</f>
        <v>6</v>
      </c>
      <c r="I5" s="9">
        <f>Harkgegevens!I305</f>
        <v>5</v>
      </c>
      <c r="J5" s="9">
        <f>Harkgegevens!J305</f>
        <v>0</v>
      </c>
      <c r="K5" s="9">
        <f>Harkgegevens!K305</f>
        <v>0</v>
      </c>
      <c r="L5" s="9">
        <f>Harkgegevens!L305</f>
        <v>0</v>
      </c>
      <c r="M5" s="9">
        <f>Harkgegevens!M305</f>
        <v>0</v>
      </c>
      <c r="N5" s="9">
        <f>Harkgegevens!N305</f>
        <v>0</v>
      </c>
      <c r="O5" s="9">
        <f>Harkgegevens!O305</f>
        <v>0</v>
      </c>
      <c r="P5" s="9">
        <f>Harkgegevens!P305</f>
        <v>0</v>
      </c>
      <c r="Q5" s="9">
        <f>Harkgegevens!Q305</f>
        <v>0</v>
      </c>
      <c r="R5" s="10">
        <f>SUM(D5:Q5)</f>
        <v>11</v>
      </c>
    </row>
    <row r="6" spans="1:18" x14ac:dyDescent="0.25">
      <c r="A6" s="1"/>
      <c r="B6" s="18" t="s">
        <v>15</v>
      </c>
      <c r="C6" s="24" t="s">
        <v>22</v>
      </c>
      <c r="D6" s="21">
        <f>Harkgegevens!D306</f>
        <v>0</v>
      </c>
      <c r="E6" s="19">
        <f>Harkgegevens!E306</f>
        <v>0</v>
      </c>
      <c r="F6" s="9">
        <f>Harkgegevens!F306</f>
        <v>0</v>
      </c>
      <c r="G6" s="9">
        <f>Harkgegevens!G306</f>
        <v>0</v>
      </c>
      <c r="H6" s="9">
        <f>Harkgegevens!H306</f>
        <v>0</v>
      </c>
      <c r="I6" s="9">
        <f>Harkgegevens!I306</f>
        <v>0</v>
      </c>
      <c r="J6" s="9">
        <f>Harkgegevens!J306</f>
        <v>0</v>
      </c>
      <c r="K6" s="9">
        <f>Harkgegevens!K306</f>
        <v>0</v>
      </c>
      <c r="L6" s="9">
        <f>Harkgegevens!L306</f>
        <v>0</v>
      </c>
      <c r="M6" s="9">
        <f>Harkgegevens!M306</f>
        <v>0</v>
      </c>
      <c r="N6" s="9">
        <f>Harkgegevens!N306</f>
        <v>0</v>
      </c>
      <c r="O6" s="9">
        <f>Harkgegevens!O306</f>
        <v>0</v>
      </c>
      <c r="P6" s="9">
        <f>Harkgegevens!P306</f>
        <v>0</v>
      </c>
      <c r="Q6" s="9">
        <f>Harkgegevens!Q306</f>
        <v>0</v>
      </c>
      <c r="R6" s="10">
        <f t="shared" ref="R6:R13" si="0">SUM(D6:Q6)</f>
        <v>0</v>
      </c>
    </row>
    <row r="7" spans="1:18" x14ac:dyDescent="0.25">
      <c r="A7" s="1"/>
      <c r="B7" s="1" t="s">
        <v>104</v>
      </c>
      <c r="C7" s="23" t="s">
        <v>18</v>
      </c>
      <c r="D7" s="21">
        <f>Harkgegevens!D307</f>
        <v>0</v>
      </c>
      <c r="E7" s="19">
        <f>Harkgegevens!E307</f>
        <v>0</v>
      </c>
      <c r="F7" s="9">
        <f>Harkgegevens!F307</f>
        <v>0</v>
      </c>
      <c r="G7" s="9">
        <f>Harkgegevens!G307</f>
        <v>0</v>
      </c>
      <c r="H7" s="9">
        <f>Harkgegevens!H307</f>
        <v>0</v>
      </c>
      <c r="I7" s="9">
        <f>Harkgegevens!I307</f>
        <v>0</v>
      </c>
      <c r="J7" s="9">
        <f>Harkgegevens!J307</f>
        <v>0</v>
      </c>
      <c r="K7" s="9">
        <f>Harkgegevens!K307</f>
        <v>0</v>
      </c>
      <c r="L7" s="9">
        <f>Harkgegevens!L307</f>
        <v>0</v>
      </c>
      <c r="M7" s="9">
        <f>Harkgegevens!M307</f>
        <v>0</v>
      </c>
      <c r="N7" s="9">
        <f>Harkgegevens!N307</f>
        <v>0</v>
      </c>
      <c r="O7" s="9">
        <f>Harkgegevens!O307</f>
        <v>0</v>
      </c>
      <c r="P7" s="9">
        <f>Harkgegevens!P307</f>
        <v>0</v>
      </c>
      <c r="Q7" s="9">
        <f>Harkgegevens!Q307</f>
        <v>0</v>
      </c>
      <c r="R7" s="10">
        <f t="shared" si="0"/>
        <v>0</v>
      </c>
    </row>
    <row r="8" spans="1:18" x14ac:dyDescent="0.25">
      <c r="A8" s="1"/>
      <c r="B8" s="3" t="s">
        <v>6</v>
      </c>
      <c r="C8" s="23" t="s">
        <v>29</v>
      </c>
      <c r="D8" s="21">
        <f>Harkgegevens!D308</f>
        <v>0</v>
      </c>
      <c r="E8" s="19">
        <f>Harkgegevens!E308</f>
        <v>0</v>
      </c>
      <c r="F8" s="9">
        <f>Harkgegevens!F308</f>
        <v>0</v>
      </c>
      <c r="G8" s="9">
        <f>Harkgegevens!G308</f>
        <v>0</v>
      </c>
      <c r="H8" s="9">
        <f>Harkgegevens!H308</f>
        <v>50</v>
      </c>
      <c r="I8" s="9">
        <f>Harkgegevens!I308</f>
        <v>9</v>
      </c>
      <c r="J8" s="9">
        <f>Harkgegevens!J308</f>
        <v>10</v>
      </c>
      <c r="K8" s="9">
        <f>Harkgegevens!K308</f>
        <v>0</v>
      </c>
      <c r="L8" s="9">
        <f>Harkgegevens!L308</f>
        <v>65</v>
      </c>
      <c r="M8" s="9">
        <f>Harkgegevens!M308</f>
        <v>0</v>
      </c>
      <c r="N8" s="9">
        <f>Harkgegevens!N308</f>
        <v>105</v>
      </c>
      <c r="O8" s="9">
        <f>Harkgegevens!O308</f>
        <v>10</v>
      </c>
      <c r="P8" s="9">
        <f>Harkgegevens!P308</f>
        <v>0</v>
      </c>
      <c r="Q8" s="9">
        <f>Harkgegevens!Q308</f>
        <v>0</v>
      </c>
      <c r="R8" s="10">
        <f t="shared" si="0"/>
        <v>249</v>
      </c>
    </row>
    <row r="9" spans="1:18" x14ac:dyDescent="0.25">
      <c r="A9" s="1"/>
      <c r="B9" s="18" t="s">
        <v>16</v>
      </c>
      <c r="C9" s="24" t="s">
        <v>20</v>
      </c>
      <c r="D9" s="21">
        <f>Harkgegevens!D309</f>
        <v>0</v>
      </c>
      <c r="E9" s="19">
        <f>Harkgegevens!E309</f>
        <v>0</v>
      </c>
      <c r="F9" s="9">
        <f>Harkgegevens!F309</f>
        <v>0</v>
      </c>
      <c r="G9" s="9">
        <f>Harkgegevens!G309</f>
        <v>0</v>
      </c>
      <c r="H9" s="9">
        <f>Harkgegevens!H309</f>
        <v>25</v>
      </c>
      <c r="I9" s="9">
        <f>Harkgegevens!I309</f>
        <v>0</v>
      </c>
      <c r="J9" s="9">
        <f>Harkgegevens!J309</f>
        <v>0</v>
      </c>
      <c r="K9" s="9">
        <f>Harkgegevens!K309</f>
        <v>0</v>
      </c>
      <c r="L9" s="9">
        <f>Harkgegevens!L309</f>
        <v>0</v>
      </c>
      <c r="M9" s="9">
        <f>Harkgegevens!M309</f>
        <v>0</v>
      </c>
      <c r="N9" s="9">
        <f>Harkgegevens!N309</f>
        <v>0</v>
      </c>
      <c r="O9" s="9">
        <f>Harkgegevens!O309</f>
        <v>0</v>
      </c>
      <c r="P9" s="9">
        <f>Harkgegevens!P309</f>
        <v>0</v>
      </c>
      <c r="Q9" s="9">
        <f>Harkgegevens!Q309</f>
        <v>0</v>
      </c>
      <c r="R9" s="10">
        <f t="shared" si="0"/>
        <v>25</v>
      </c>
    </row>
    <row r="10" spans="1:18" x14ac:dyDescent="0.25">
      <c r="A10" s="1"/>
      <c r="B10" s="3" t="s">
        <v>8</v>
      </c>
      <c r="C10" s="24" t="s">
        <v>12</v>
      </c>
      <c r="D10" s="21">
        <f>Harkgegevens!D310</f>
        <v>0</v>
      </c>
      <c r="E10" s="19">
        <f>Harkgegevens!E310</f>
        <v>0</v>
      </c>
      <c r="F10" s="9">
        <f>Harkgegevens!F310</f>
        <v>0</v>
      </c>
      <c r="G10" s="9">
        <f>Harkgegevens!G310</f>
        <v>0</v>
      </c>
      <c r="H10" s="9">
        <f>Harkgegevens!H310</f>
        <v>0</v>
      </c>
      <c r="I10" s="9">
        <f>Harkgegevens!I310</f>
        <v>6</v>
      </c>
      <c r="J10" s="9">
        <f>Harkgegevens!J310</f>
        <v>0</v>
      </c>
      <c r="K10" s="9">
        <f>Harkgegevens!K310</f>
        <v>0</v>
      </c>
      <c r="L10" s="9">
        <f>Harkgegevens!L310</f>
        <v>37</v>
      </c>
      <c r="M10" s="9">
        <f>Harkgegevens!M310</f>
        <v>0</v>
      </c>
      <c r="N10" s="9">
        <f>Harkgegevens!N310</f>
        <v>25</v>
      </c>
      <c r="O10" s="9">
        <f>Harkgegevens!O310</f>
        <v>0</v>
      </c>
      <c r="P10" s="9">
        <f>Harkgegevens!P310</f>
        <v>0</v>
      </c>
      <c r="Q10" s="9">
        <f>Harkgegevens!Q310</f>
        <v>0</v>
      </c>
      <c r="R10" s="10">
        <f t="shared" si="0"/>
        <v>68</v>
      </c>
    </row>
    <row r="11" spans="1:18" x14ac:dyDescent="0.25">
      <c r="A11" s="16"/>
      <c r="B11" s="1" t="s">
        <v>5</v>
      </c>
      <c r="C11" s="24" t="s">
        <v>13</v>
      </c>
      <c r="D11" s="21">
        <f>Harkgegevens!D311</f>
        <v>0</v>
      </c>
      <c r="E11" s="19">
        <f>Harkgegevens!E311</f>
        <v>0</v>
      </c>
      <c r="F11" s="9">
        <f>Harkgegevens!F311</f>
        <v>0</v>
      </c>
      <c r="G11" s="9">
        <f>Harkgegevens!G311</f>
        <v>0</v>
      </c>
      <c r="H11" s="9">
        <f>Harkgegevens!H311</f>
        <v>0</v>
      </c>
      <c r="I11" s="9">
        <f>Harkgegevens!I311</f>
        <v>12</v>
      </c>
      <c r="J11" s="9">
        <f>Harkgegevens!J311</f>
        <v>5</v>
      </c>
      <c r="K11" s="9">
        <f>Harkgegevens!K311</f>
        <v>0</v>
      </c>
      <c r="L11" s="9">
        <f>Harkgegevens!L311</f>
        <v>25</v>
      </c>
      <c r="M11" s="9">
        <f>Harkgegevens!M311</f>
        <v>0</v>
      </c>
      <c r="N11" s="9">
        <f>Harkgegevens!N311</f>
        <v>1</v>
      </c>
      <c r="O11" s="9">
        <f>Harkgegevens!O311</f>
        <v>0</v>
      </c>
      <c r="P11" s="9">
        <f>Harkgegevens!P311</f>
        <v>0</v>
      </c>
      <c r="Q11" s="9">
        <f>Harkgegevens!Q311</f>
        <v>20</v>
      </c>
      <c r="R11" s="10">
        <f t="shared" si="0"/>
        <v>63</v>
      </c>
    </row>
    <row r="12" spans="1:18" x14ac:dyDescent="0.25">
      <c r="A12" s="1"/>
      <c r="B12" s="1" t="s">
        <v>36</v>
      </c>
      <c r="C12" s="23" t="s">
        <v>36</v>
      </c>
      <c r="D12" s="21">
        <f>Harkgegevens!D312</f>
        <v>0</v>
      </c>
      <c r="E12" s="19">
        <f>Harkgegevens!E312</f>
        <v>0</v>
      </c>
      <c r="F12" s="9">
        <f>Harkgegevens!F312</f>
        <v>0</v>
      </c>
      <c r="G12" s="9">
        <f>Harkgegevens!G312</f>
        <v>0</v>
      </c>
      <c r="H12" s="9">
        <f>Harkgegevens!H312</f>
        <v>0</v>
      </c>
      <c r="I12" s="9">
        <f>Harkgegevens!I312</f>
        <v>0</v>
      </c>
      <c r="J12" s="9">
        <f>Harkgegevens!J312</f>
        <v>0</v>
      </c>
      <c r="K12" s="9">
        <f>Harkgegevens!K312</f>
        <v>0</v>
      </c>
      <c r="L12" s="9">
        <f>Harkgegevens!L312</f>
        <v>0</v>
      </c>
      <c r="M12" s="9">
        <f>Harkgegevens!M312</f>
        <v>0</v>
      </c>
      <c r="N12" s="9">
        <f>Harkgegevens!N312</f>
        <v>0</v>
      </c>
      <c r="O12" s="9">
        <f>Harkgegevens!O312</f>
        <v>0</v>
      </c>
      <c r="P12" s="9">
        <f>Harkgegevens!P312</f>
        <v>0</v>
      </c>
      <c r="Q12" s="9">
        <f>Harkgegevens!Q312</f>
        <v>0</v>
      </c>
      <c r="R12" s="10">
        <f t="shared" si="0"/>
        <v>0</v>
      </c>
    </row>
    <row r="13" spans="1:18" x14ac:dyDescent="0.25">
      <c r="A13" s="1"/>
      <c r="B13" s="1"/>
      <c r="C13" s="23"/>
      <c r="D13" s="21">
        <f>Harkgegevens!D313</f>
        <v>0</v>
      </c>
      <c r="E13" s="19">
        <f>Harkgegevens!E313</f>
        <v>0</v>
      </c>
      <c r="F13" s="9">
        <f>Harkgegevens!F313</f>
        <v>0</v>
      </c>
      <c r="G13" s="9">
        <f>Harkgegevens!G313</f>
        <v>0</v>
      </c>
      <c r="H13" s="9">
        <f>Harkgegevens!H313</f>
        <v>0</v>
      </c>
      <c r="I13" s="9">
        <f>Harkgegevens!I313</f>
        <v>0</v>
      </c>
      <c r="J13" s="9">
        <f>Harkgegevens!J313</f>
        <v>0</v>
      </c>
      <c r="K13" s="9">
        <f>Harkgegevens!K313</f>
        <v>0</v>
      </c>
      <c r="L13" s="9">
        <f>Harkgegevens!L313</f>
        <v>0</v>
      </c>
      <c r="M13" s="9">
        <f>Harkgegevens!M313</f>
        <v>0</v>
      </c>
      <c r="N13" s="9">
        <f>Harkgegevens!N313</f>
        <v>0</v>
      </c>
      <c r="O13" s="9">
        <f>Harkgegevens!O313</f>
        <v>0</v>
      </c>
      <c r="P13" s="9">
        <f>Harkgegevens!P313</f>
        <v>0</v>
      </c>
      <c r="Q13" s="9">
        <f>Harkgegevens!Q313</f>
        <v>0</v>
      </c>
      <c r="R13" s="10">
        <f t="shared" si="0"/>
        <v>0</v>
      </c>
    </row>
    <row r="14" spans="1:18" ht="15.75" thickBot="1" x14ac:dyDescent="0.3">
      <c r="A14" s="1"/>
      <c r="B14" s="1"/>
      <c r="C14" s="35" t="s">
        <v>97</v>
      </c>
      <c r="D14" s="1">
        <f t="shared" ref="D14:R14" si="1">SUM(D5:D13)</f>
        <v>0</v>
      </c>
      <c r="E14" s="1">
        <f t="shared" si="1"/>
        <v>0</v>
      </c>
      <c r="F14" s="1">
        <f t="shared" si="1"/>
        <v>0</v>
      </c>
      <c r="G14" s="1">
        <f t="shared" si="1"/>
        <v>0</v>
      </c>
      <c r="H14" s="1">
        <f t="shared" si="1"/>
        <v>81</v>
      </c>
      <c r="I14" s="1">
        <f t="shared" si="1"/>
        <v>32</v>
      </c>
      <c r="J14" s="1">
        <f t="shared" si="1"/>
        <v>15</v>
      </c>
      <c r="K14" s="1">
        <f t="shared" si="1"/>
        <v>0</v>
      </c>
      <c r="L14" s="1">
        <f t="shared" si="1"/>
        <v>127</v>
      </c>
      <c r="M14" s="1">
        <f t="shared" si="1"/>
        <v>0</v>
      </c>
      <c r="N14" s="1">
        <f t="shared" si="1"/>
        <v>131</v>
      </c>
      <c r="O14" s="1">
        <f t="shared" si="1"/>
        <v>10</v>
      </c>
      <c r="P14" s="1">
        <f t="shared" si="1"/>
        <v>0</v>
      </c>
      <c r="Q14" s="1">
        <f t="shared" si="1"/>
        <v>20</v>
      </c>
      <c r="R14" s="12">
        <f t="shared" si="1"/>
        <v>416</v>
      </c>
    </row>
    <row r="15" spans="1:18" ht="15.75" thickTop="1" x14ac:dyDescent="0.25">
      <c r="C15" s="34" t="s">
        <v>96</v>
      </c>
      <c r="D15">
        <f t="shared" ref="D15:Q15" si="2">COUNTIF(D5:D12,"&gt;0")</f>
        <v>0</v>
      </c>
      <c r="E15">
        <f t="shared" si="2"/>
        <v>0</v>
      </c>
      <c r="F15">
        <f t="shared" si="2"/>
        <v>0</v>
      </c>
      <c r="G15">
        <f t="shared" si="2"/>
        <v>0</v>
      </c>
      <c r="H15">
        <f t="shared" si="2"/>
        <v>3</v>
      </c>
      <c r="I15">
        <f t="shared" si="2"/>
        <v>4</v>
      </c>
      <c r="J15">
        <f t="shared" si="2"/>
        <v>2</v>
      </c>
      <c r="K15">
        <f t="shared" si="2"/>
        <v>0</v>
      </c>
      <c r="L15">
        <f t="shared" si="2"/>
        <v>3</v>
      </c>
      <c r="M15">
        <f t="shared" si="2"/>
        <v>0</v>
      </c>
      <c r="N15">
        <f t="shared" si="2"/>
        <v>3</v>
      </c>
      <c r="O15">
        <f t="shared" si="2"/>
        <v>1</v>
      </c>
      <c r="P15">
        <f t="shared" si="2"/>
        <v>0</v>
      </c>
      <c r="Q15">
        <f t="shared" si="2"/>
        <v>1</v>
      </c>
      <c r="R15" s="36">
        <f>AVERAGE(D15:Q15)</f>
        <v>1.2142857142857142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showZeros="0" zoomScale="53" zoomScaleNormal="53" workbookViewId="0">
      <selection activeCell="I46" sqref="I46"/>
    </sheetView>
  </sheetViews>
  <sheetFormatPr defaultRowHeight="15" x14ac:dyDescent="0.25"/>
  <cols>
    <col min="2" max="2" width="27.5703125" bestFit="1" customWidth="1"/>
    <col min="3" max="3" width="30.85546875" customWidth="1"/>
    <col min="4" max="17" width="26.85546875" customWidth="1"/>
  </cols>
  <sheetData>
    <row r="1" spans="1:18" ht="22.5" x14ac:dyDescent="0.3">
      <c r="A1" s="1"/>
      <c r="B1" s="4" t="s">
        <v>1</v>
      </c>
      <c r="C1" s="2"/>
      <c r="D1" s="3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25">
      <c r="A2" s="1"/>
      <c r="B2" s="1"/>
      <c r="C2" s="40" t="s">
        <v>100</v>
      </c>
      <c r="D2" s="37" t="s">
        <v>101</v>
      </c>
      <c r="E2" s="37" t="s">
        <v>102</v>
      </c>
      <c r="F2" s="37" t="s">
        <v>103</v>
      </c>
      <c r="G2" s="31" t="s">
        <v>40</v>
      </c>
      <c r="H2" s="31" t="s">
        <v>42</v>
      </c>
      <c r="I2" s="31" t="s">
        <v>43</v>
      </c>
      <c r="J2" s="31" t="s">
        <v>44</v>
      </c>
      <c r="K2" s="31" t="s">
        <v>45</v>
      </c>
      <c r="L2" s="31" t="s">
        <v>46</v>
      </c>
      <c r="M2" s="31" t="s">
        <v>47</v>
      </c>
      <c r="N2" s="31" t="s">
        <v>48</v>
      </c>
      <c r="O2" s="31" t="s">
        <v>46</v>
      </c>
      <c r="P2" s="31" t="s">
        <v>47</v>
      </c>
      <c r="Q2" s="31" t="s">
        <v>48</v>
      </c>
      <c r="R2" s="1"/>
    </row>
    <row r="3" spans="1:18" ht="78" thickBot="1" x14ac:dyDescent="0.35">
      <c r="A3" s="1"/>
      <c r="B3" s="5" t="s">
        <v>2</v>
      </c>
      <c r="C3" s="6" t="s">
        <v>3</v>
      </c>
      <c r="D3" s="39" t="s">
        <v>99</v>
      </c>
      <c r="E3" s="39" t="s">
        <v>99</v>
      </c>
      <c r="F3" s="39" t="s">
        <v>99</v>
      </c>
      <c r="G3" s="39" t="s">
        <v>99</v>
      </c>
      <c r="H3" s="39" t="s">
        <v>99</v>
      </c>
      <c r="I3" s="39" t="s">
        <v>99</v>
      </c>
      <c r="J3" s="39" t="s">
        <v>99</v>
      </c>
      <c r="K3" s="39" t="s">
        <v>99</v>
      </c>
      <c r="L3" s="39" t="s">
        <v>99</v>
      </c>
      <c r="M3" s="39" t="s">
        <v>99</v>
      </c>
      <c r="N3" s="39" t="s">
        <v>99</v>
      </c>
      <c r="O3" s="39" t="s">
        <v>99</v>
      </c>
      <c r="P3" s="39" t="s">
        <v>99</v>
      </c>
      <c r="Q3" s="39" t="s">
        <v>99</v>
      </c>
      <c r="R3" s="8" t="s">
        <v>10</v>
      </c>
    </row>
    <row r="4" spans="1:18" ht="16.5" thickTop="1" thickBot="1" x14ac:dyDescent="0.3">
      <c r="A4" s="13" t="s">
        <v>72</v>
      </c>
      <c r="B4" s="1"/>
      <c r="C4" s="22"/>
      <c r="D4" s="3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5">
      <c r="A5" s="1"/>
      <c r="B5" s="1" t="s">
        <v>26</v>
      </c>
      <c r="C5" s="23" t="s">
        <v>27</v>
      </c>
      <c r="D5" s="21">
        <f>Harkgegevens!D320</f>
        <v>0</v>
      </c>
      <c r="E5" s="19">
        <f>Harkgegevens!E320</f>
        <v>0</v>
      </c>
      <c r="F5" s="9">
        <f>Harkgegevens!F320</f>
        <v>0</v>
      </c>
      <c r="G5" s="9">
        <f>Harkgegevens!G320</f>
        <v>0</v>
      </c>
      <c r="H5" s="9">
        <f>Harkgegevens!H320</f>
        <v>2</v>
      </c>
      <c r="I5" s="9">
        <f>Harkgegevens!I320</f>
        <v>0</v>
      </c>
      <c r="J5" s="9">
        <f>Harkgegevens!J320</f>
        <v>0</v>
      </c>
      <c r="K5" s="9">
        <f>Harkgegevens!K320</f>
        <v>0</v>
      </c>
      <c r="L5" s="9">
        <f>Harkgegevens!L320</f>
        <v>0</v>
      </c>
      <c r="M5" s="9">
        <f>Harkgegevens!M320</f>
        <v>0</v>
      </c>
      <c r="N5" s="9">
        <f>Harkgegevens!N320</f>
        <v>0</v>
      </c>
      <c r="O5" s="9">
        <f>Harkgegevens!O320</f>
        <v>0</v>
      </c>
      <c r="P5" s="9">
        <f>Harkgegevens!P320</f>
        <v>0</v>
      </c>
      <c r="Q5" s="9">
        <f>Harkgegevens!Q320</f>
        <v>0</v>
      </c>
      <c r="R5" s="10">
        <f>SUM(D5:Q5)</f>
        <v>2</v>
      </c>
    </row>
    <row r="6" spans="1:18" x14ac:dyDescent="0.25">
      <c r="A6" s="1"/>
      <c r="B6" s="18" t="s">
        <v>15</v>
      </c>
      <c r="C6" s="24" t="s">
        <v>22</v>
      </c>
      <c r="D6" s="21">
        <f>Harkgegevens!D321</f>
        <v>0</v>
      </c>
      <c r="E6" s="19">
        <f>Harkgegevens!E321</f>
        <v>0</v>
      </c>
      <c r="F6" s="9">
        <f>Harkgegevens!F321</f>
        <v>0</v>
      </c>
      <c r="G6" s="9">
        <f>Harkgegevens!G321</f>
        <v>0</v>
      </c>
      <c r="H6" s="9">
        <f>Harkgegevens!H321</f>
        <v>0</v>
      </c>
      <c r="I6" s="9">
        <f>Harkgegevens!I321</f>
        <v>0</v>
      </c>
      <c r="J6" s="9">
        <f>Harkgegevens!J321</f>
        <v>0</v>
      </c>
      <c r="K6" s="9">
        <f>Harkgegevens!K321</f>
        <v>0</v>
      </c>
      <c r="L6" s="9">
        <f>Harkgegevens!L321</f>
        <v>0</v>
      </c>
      <c r="M6" s="9">
        <f>Harkgegevens!M321</f>
        <v>0</v>
      </c>
      <c r="N6" s="9">
        <f>Harkgegevens!N321</f>
        <v>0</v>
      </c>
      <c r="O6" s="9">
        <f>Harkgegevens!O321</f>
        <v>0</v>
      </c>
      <c r="P6" s="9">
        <f>Harkgegevens!P321</f>
        <v>0</v>
      </c>
      <c r="Q6" s="9">
        <f>Harkgegevens!Q321</f>
        <v>0</v>
      </c>
      <c r="R6" s="10">
        <f t="shared" ref="R6:R13" si="0">SUM(D6:Q6)</f>
        <v>0</v>
      </c>
    </row>
    <row r="7" spans="1:18" x14ac:dyDescent="0.25">
      <c r="A7" s="1"/>
      <c r="B7" s="1" t="s">
        <v>104</v>
      </c>
      <c r="C7" s="23" t="s">
        <v>18</v>
      </c>
      <c r="D7" s="21">
        <f>Harkgegevens!D322</f>
        <v>0</v>
      </c>
      <c r="E7" s="19">
        <f>Harkgegevens!E322</f>
        <v>0</v>
      </c>
      <c r="F7" s="9">
        <f>Harkgegevens!F322</f>
        <v>0</v>
      </c>
      <c r="G7" s="9">
        <f>Harkgegevens!G322</f>
        <v>0</v>
      </c>
      <c r="H7" s="9">
        <f>Harkgegevens!H322</f>
        <v>0</v>
      </c>
      <c r="I7" s="9">
        <f>Harkgegevens!I322</f>
        <v>0</v>
      </c>
      <c r="J7" s="9">
        <f>Harkgegevens!J322</f>
        <v>0</v>
      </c>
      <c r="K7" s="9">
        <f>Harkgegevens!K322</f>
        <v>0</v>
      </c>
      <c r="L7" s="9">
        <f>Harkgegevens!L322</f>
        <v>0</v>
      </c>
      <c r="M7" s="9">
        <f>Harkgegevens!M322</f>
        <v>0</v>
      </c>
      <c r="N7" s="9">
        <f>Harkgegevens!N322</f>
        <v>0</v>
      </c>
      <c r="O7" s="9">
        <f>Harkgegevens!O322</f>
        <v>0</v>
      </c>
      <c r="P7" s="9">
        <f>Harkgegevens!P322</f>
        <v>0</v>
      </c>
      <c r="Q7" s="9">
        <f>Harkgegevens!Q322</f>
        <v>0</v>
      </c>
      <c r="R7" s="10">
        <f t="shared" si="0"/>
        <v>0</v>
      </c>
    </row>
    <row r="8" spans="1:18" x14ac:dyDescent="0.25">
      <c r="A8" s="1"/>
      <c r="B8" s="3" t="s">
        <v>6</v>
      </c>
      <c r="C8" s="23" t="s">
        <v>29</v>
      </c>
      <c r="D8" s="21">
        <f>Harkgegevens!D323</f>
        <v>0</v>
      </c>
      <c r="E8" s="19">
        <f>Harkgegevens!E323</f>
        <v>0</v>
      </c>
      <c r="F8" s="9">
        <f>Harkgegevens!F323</f>
        <v>0</v>
      </c>
      <c r="G8" s="9">
        <f>Harkgegevens!G323</f>
        <v>0</v>
      </c>
      <c r="H8" s="9">
        <f>Harkgegevens!H323</f>
        <v>28</v>
      </c>
      <c r="I8" s="9">
        <f>Harkgegevens!I323</f>
        <v>30</v>
      </c>
      <c r="J8" s="9">
        <f>Harkgegevens!J323</f>
        <v>185</v>
      </c>
      <c r="K8" s="9">
        <f>Harkgegevens!K323</f>
        <v>0</v>
      </c>
      <c r="L8" s="9">
        <f>Harkgegevens!L323</f>
        <v>175</v>
      </c>
      <c r="M8" s="9">
        <f>Harkgegevens!M323</f>
        <v>0</v>
      </c>
      <c r="N8" s="9">
        <f>Harkgegevens!N323</f>
        <v>1505</v>
      </c>
      <c r="O8" s="9">
        <f>Harkgegevens!O323</f>
        <v>200</v>
      </c>
      <c r="P8" s="9">
        <f>Harkgegevens!P323</f>
        <v>0</v>
      </c>
      <c r="Q8" s="9">
        <f>Harkgegevens!Q323</f>
        <v>170</v>
      </c>
      <c r="R8" s="10">
        <f t="shared" si="0"/>
        <v>2293</v>
      </c>
    </row>
    <row r="9" spans="1:18" x14ac:dyDescent="0.25">
      <c r="A9" s="1"/>
      <c r="B9" s="18" t="s">
        <v>16</v>
      </c>
      <c r="C9" s="24" t="s">
        <v>20</v>
      </c>
      <c r="D9" s="21">
        <f>Harkgegevens!D324</f>
        <v>0</v>
      </c>
      <c r="E9" s="19">
        <f>Harkgegevens!E324</f>
        <v>0</v>
      </c>
      <c r="F9" s="9">
        <f>Harkgegevens!F324</f>
        <v>0</v>
      </c>
      <c r="G9" s="9">
        <f>Harkgegevens!G324</f>
        <v>0</v>
      </c>
      <c r="H9" s="9">
        <f>Harkgegevens!H324</f>
        <v>0</v>
      </c>
      <c r="I9" s="9">
        <f>Harkgegevens!I324</f>
        <v>10</v>
      </c>
      <c r="J9" s="9">
        <f>Harkgegevens!J324</f>
        <v>0</v>
      </c>
      <c r="K9" s="9">
        <f>Harkgegevens!K324</f>
        <v>0</v>
      </c>
      <c r="L9" s="9">
        <f>Harkgegevens!L324</f>
        <v>0</v>
      </c>
      <c r="M9" s="9">
        <f>Harkgegevens!M324</f>
        <v>0</v>
      </c>
      <c r="N9" s="9">
        <f>Harkgegevens!N324</f>
        <v>84</v>
      </c>
      <c r="O9" s="9">
        <f>Harkgegevens!O324</f>
        <v>0</v>
      </c>
      <c r="P9" s="9">
        <f>Harkgegevens!P324</f>
        <v>0</v>
      </c>
      <c r="Q9" s="9">
        <f>Harkgegevens!Q324</f>
        <v>0</v>
      </c>
      <c r="R9" s="10">
        <f t="shared" si="0"/>
        <v>94</v>
      </c>
    </row>
    <row r="10" spans="1:18" x14ac:dyDescent="0.25">
      <c r="A10" s="1"/>
      <c r="B10" s="3" t="s">
        <v>8</v>
      </c>
      <c r="C10" s="24" t="s">
        <v>12</v>
      </c>
      <c r="D10" s="21">
        <f>Harkgegevens!D325</f>
        <v>0</v>
      </c>
      <c r="E10" s="19">
        <f>Harkgegevens!E325</f>
        <v>0</v>
      </c>
      <c r="F10" s="9">
        <f>Harkgegevens!F325</f>
        <v>0</v>
      </c>
      <c r="G10" s="9">
        <f>Harkgegevens!G325</f>
        <v>0</v>
      </c>
      <c r="H10" s="9">
        <f>Harkgegevens!H325</f>
        <v>10</v>
      </c>
      <c r="I10" s="9">
        <f>Harkgegevens!I325</f>
        <v>0</v>
      </c>
      <c r="J10" s="9">
        <f>Harkgegevens!J325</f>
        <v>15</v>
      </c>
      <c r="K10" s="9">
        <f>Harkgegevens!K325</f>
        <v>0</v>
      </c>
      <c r="L10" s="9">
        <f>Harkgegevens!L325</f>
        <v>75</v>
      </c>
      <c r="M10" s="9">
        <f>Harkgegevens!M325</f>
        <v>0</v>
      </c>
      <c r="N10" s="9">
        <f>Harkgegevens!N325</f>
        <v>45</v>
      </c>
      <c r="O10" s="9">
        <f>Harkgegevens!O325</f>
        <v>20</v>
      </c>
      <c r="P10" s="9">
        <f>Harkgegevens!P325</f>
        <v>0</v>
      </c>
      <c r="Q10" s="9">
        <f>Harkgegevens!Q325</f>
        <v>0</v>
      </c>
      <c r="R10" s="10">
        <f t="shared" si="0"/>
        <v>165</v>
      </c>
    </row>
    <row r="11" spans="1:18" x14ac:dyDescent="0.25">
      <c r="A11" s="16"/>
      <c r="B11" s="1" t="s">
        <v>5</v>
      </c>
      <c r="C11" s="24" t="s">
        <v>13</v>
      </c>
      <c r="D11" s="21">
        <f>Harkgegevens!D326</f>
        <v>0</v>
      </c>
      <c r="E11" s="19">
        <f>Harkgegevens!E326</f>
        <v>0</v>
      </c>
      <c r="F11" s="9">
        <f>Harkgegevens!F326</f>
        <v>0</v>
      </c>
      <c r="G11" s="9">
        <f>Harkgegevens!G326</f>
        <v>0</v>
      </c>
      <c r="H11" s="9">
        <f>Harkgegevens!H326</f>
        <v>0</v>
      </c>
      <c r="I11" s="9">
        <f>Harkgegevens!I326</f>
        <v>0</v>
      </c>
      <c r="J11" s="9">
        <f>Harkgegevens!J326</f>
        <v>0</v>
      </c>
      <c r="K11" s="9">
        <f>Harkgegevens!K326</f>
        <v>0</v>
      </c>
      <c r="L11" s="9">
        <f>Harkgegevens!L326</f>
        <v>0</v>
      </c>
      <c r="M11" s="9">
        <f>Harkgegevens!M326</f>
        <v>0</v>
      </c>
      <c r="N11" s="9">
        <f>Harkgegevens!N326</f>
        <v>0</v>
      </c>
      <c r="O11" s="9">
        <f>Harkgegevens!O326</f>
        <v>0</v>
      </c>
      <c r="P11" s="9">
        <f>Harkgegevens!P326</f>
        <v>0</v>
      </c>
      <c r="Q11" s="9">
        <f>Harkgegevens!Q326</f>
        <v>40</v>
      </c>
      <c r="R11" s="10">
        <f t="shared" si="0"/>
        <v>40</v>
      </c>
    </row>
    <row r="12" spans="1:18" x14ac:dyDescent="0.25">
      <c r="A12" s="1"/>
      <c r="B12" s="1" t="s">
        <v>36</v>
      </c>
      <c r="C12" s="23" t="s">
        <v>36</v>
      </c>
      <c r="D12" s="21">
        <f>Harkgegevens!D327</f>
        <v>0</v>
      </c>
      <c r="E12" s="19">
        <f>Harkgegevens!E327</f>
        <v>0</v>
      </c>
      <c r="F12" s="9">
        <f>Harkgegevens!F327</f>
        <v>0</v>
      </c>
      <c r="G12" s="9">
        <f>Harkgegevens!G327</f>
        <v>0</v>
      </c>
      <c r="H12" s="9">
        <f>Harkgegevens!H327</f>
        <v>0</v>
      </c>
      <c r="I12" s="9">
        <f>Harkgegevens!I327</f>
        <v>0</v>
      </c>
      <c r="J12" s="9">
        <f>Harkgegevens!J327</f>
        <v>0</v>
      </c>
      <c r="K12" s="9">
        <f>Harkgegevens!K327</f>
        <v>0</v>
      </c>
      <c r="L12" s="9">
        <f>Harkgegevens!L327</f>
        <v>0</v>
      </c>
      <c r="M12" s="9">
        <f>Harkgegevens!M327</f>
        <v>0</v>
      </c>
      <c r="N12" s="9">
        <f>Harkgegevens!N327</f>
        <v>0</v>
      </c>
      <c r="O12" s="9">
        <f>Harkgegevens!O327</f>
        <v>0</v>
      </c>
      <c r="P12" s="9">
        <f>Harkgegevens!P327</f>
        <v>0</v>
      </c>
      <c r="Q12" s="9">
        <f>Harkgegevens!Q327</f>
        <v>0</v>
      </c>
      <c r="R12" s="10">
        <f t="shared" si="0"/>
        <v>0</v>
      </c>
    </row>
    <row r="13" spans="1:18" x14ac:dyDescent="0.25">
      <c r="A13" s="1"/>
      <c r="B13" s="1"/>
      <c r="C13" s="23"/>
      <c r="D13" s="21">
        <f>Harkgegevens!D328</f>
        <v>0</v>
      </c>
      <c r="E13" s="19">
        <f>Harkgegevens!E328</f>
        <v>0</v>
      </c>
      <c r="F13" s="9">
        <f>Harkgegevens!F328</f>
        <v>0</v>
      </c>
      <c r="G13" s="9">
        <f>Harkgegevens!G328</f>
        <v>0</v>
      </c>
      <c r="H13" s="9">
        <f>Harkgegevens!H328</f>
        <v>0</v>
      </c>
      <c r="I13" s="9">
        <f>Harkgegevens!I328</f>
        <v>0</v>
      </c>
      <c r="J13" s="9">
        <f>Harkgegevens!J328</f>
        <v>0</v>
      </c>
      <c r="K13" s="9">
        <f>Harkgegevens!K328</f>
        <v>0</v>
      </c>
      <c r="L13" s="9">
        <f>Harkgegevens!L328</f>
        <v>0</v>
      </c>
      <c r="M13" s="9">
        <f>Harkgegevens!M328</f>
        <v>0</v>
      </c>
      <c r="N13" s="9">
        <f>Harkgegevens!N328</f>
        <v>0</v>
      </c>
      <c r="O13" s="9">
        <f>Harkgegevens!O328</f>
        <v>0</v>
      </c>
      <c r="P13" s="9">
        <f>Harkgegevens!P328</f>
        <v>0</v>
      </c>
      <c r="Q13" s="9">
        <f>Harkgegevens!Q328</f>
        <v>0</v>
      </c>
      <c r="R13" s="10">
        <f t="shared" si="0"/>
        <v>0</v>
      </c>
    </row>
    <row r="14" spans="1:18" ht="15.75" thickBot="1" x14ac:dyDescent="0.3">
      <c r="A14" s="1"/>
      <c r="B14" s="1"/>
      <c r="C14" s="35" t="s">
        <v>97</v>
      </c>
      <c r="D14" s="1">
        <f t="shared" ref="D14:R14" si="1">SUM(D5:D13)</f>
        <v>0</v>
      </c>
      <c r="E14" s="1">
        <f t="shared" si="1"/>
        <v>0</v>
      </c>
      <c r="F14" s="1">
        <f t="shared" si="1"/>
        <v>0</v>
      </c>
      <c r="G14" s="1">
        <f t="shared" si="1"/>
        <v>0</v>
      </c>
      <c r="H14" s="1">
        <f t="shared" si="1"/>
        <v>40</v>
      </c>
      <c r="I14" s="1">
        <f t="shared" si="1"/>
        <v>40</v>
      </c>
      <c r="J14" s="1">
        <f t="shared" si="1"/>
        <v>200</v>
      </c>
      <c r="K14" s="1">
        <f t="shared" si="1"/>
        <v>0</v>
      </c>
      <c r="L14" s="1">
        <f t="shared" si="1"/>
        <v>250</v>
      </c>
      <c r="M14" s="1">
        <f t="shared" si="1"/>
        <v>0</v>
      </c>
      <c r="N14" s="1">
        <f t="shared" si="1"/>
        <v>1634</v>
      </c>
      <c r="O14" s="1">
        <f t="shared" si="1"/>
        <v>220</v>
      </c>
      <c r="P14" s="1">
        <f t="shared" si="1"/>
        <v>0</v>
      </c>
      <c r="Q14" s="1">
        <f t="shared" si="1"/>
        <v>210</v>
      </c>
      <c r="R14" s="12">
        <f t="shared" si="1"/>
        <v>2594</v>
      </c>
    </row>
    <row r="15" spans="1:18" ht="15.75" thickTop="1" x14ac:dyDescent="0.25">
      <c r="C15" s="34" t="s">
        <v>96</v>
      </c>
      <c r="D15">
        <f t="shared" ref="D15:Q15" si="2">COUNTIF(D5:D12,"&gt;0")</f>
        <v>0</v>
      </c>
      <c r="E15">
        <f t="shared" si="2"/>
        <v>0</v>
      </c>
      <c r="F15">
        <f t="shared" si="2"/>
        <v>0</v>
      </c>
      <c r="G15">
        <f t="shared" si="2"/>
        <v>0</v>
      </c>
      <c r="H15">
        <f t="shared" si="2"/>
        <v>3</v>
      </c>
      <c r="I15">
        <f t="shared" si="2"/>
        <v>2</v>
      </c>
      <c r="J15">
        <f t="shared" si="2"/>
        <v>2</v>
      </c>
      <c r="K15">
        <f t="shared" si="2"/>
        <v>0</v>
      </c>
      <c r="L15">
        <f t="shared" si="2"/>
        <v>2</v>
      </c>
      <c r="M15">
        <f t="shared" si="2"/>
        <v>0</v>
      </c>
      <c r="N15">
        <f t="shared" si="2"/>
        <v>3</v>
      </c>
      <c r="O15">
        <f t="shared" si="2"/>
        <v>2</v>
      </c>
      <c r="P15">
        <f t="shared" si="2"/>
        <v>0</v>
      </c>
      <c r="Q15">
        <f t="shared" si="2"/>
        <v>2</v>
      </c>
      <c r="R15" s="36">
        <f>AVERAGE(D15:Q15)</f>
        <v>1.1428571428571428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showZeros="0" zoomScale="53" zoomScaleNormal="53" workbookViewId="0">
      <selection activeCell="I46" sqref="I46"/>
    </sheetView>
  </sheetViews>
  <sheetFormatPr defaultRowHeight="15" x14ac:dyDescent="0.25"/>
  <cols>
    <col min="2" max="2" width="27.5703125" bestFit="1" customWidth="1"/>
    <col min="3" max="3" width="30.85546875" customWidth="1"/>
    <col min="4" max="17" width="26.85546875" customWidth="1"/>
  </cols>
  <sheetData>
    <row r="1" spans="1:18" ht="22.5" x14ac:dyDescent="0.3">
      <c r="A1" s="1"/>
      <c r="B1" s="4" t="s">
        <v>1</v>
      </c>
      <c r="C1" s="2"/>
      <c r="D1" s="3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25">
      <c r="A2" s="1"/>
      <c r="B2" s="1"/>
      <c r="C2" s="40" t="s">
        <v>100</v>
      </c>
      <c r="D2" s="37" t="s">
        <v>101</v>
      </c>
      <c r="E2" s="37" t="s">
        <v>102</v>
      </c>
      <c r="F2" s="37" t="s">
        <v>103</v>
      </c>
      <c r="G2" s="31" t="s">
        <v>40</v>
      </c>
      <c r="H2" s="31" t="s">
        <v>42</v>
      </c>
      <c r="I2" s="31" t="s">
        <v>43</v>
      </c>
      <c r="J2" s="31" t="s">
        <v>44</v>
      </c>
      <c r="K2" s="31" t="s">
        <v>45</v>
      </c>
      <c r="L2" s="31" t="s">
        <v>46</v>
      </c>
      <c r="M2" s="31" t="s">
        <v>47</v>
      </c>
      <c r="N2" s="31" t="s">
        <v>48</v>
      </c>
      <c r="O2" s="31" t="s">
        <v>46</v>
      </c>
      <c r="P2" s="31" t="s">
        <v>47</v>
      </c>
      <c r="Q2" s="31" t="s">
        <v>48</v>
      </c>
      <c r="R2" s="1"/>
    </row>
    <row r="3" spans="1:18" ht="78" thickBot="1" x14ac:dyDescent="0.35">
      <c r="A3" s="1"/>
      <c r="B3" s="5" t="s">
        <v>2</v>
      </c>
      <c r="C3" s="6" t="s">
        <v>3</v>
      </c>
      <c r="D3" s="39" t="s">
        <v>99</v>
      </c>
      <c r="E3" s="39" t="s">
        <v>99</v>
      </c>
      <c r="F3" s="39" t="s">
        <v>99</v>
      </c>
      <c r="G3" s="39" t="s">
        <v>99</v>
      </c>
      <c r="H3" s="39" t="s">
        <v>99</v>
      </c>
      <c r="I3" s="39" t="s">
        <v>99</v>
      </c>
      <c r="J3" s="39" t="s">
        <v>99</v>
      </c>
      <c r="K3" s="39" t="s">
        <v>99</v>
      </c>
      <c r="L3" s="39" t="s">
        <v>99</v>
      </c>
      <c r="M3" s="39" t="s">
        <v>99</v>
      </c>
      <c r="N3" s="39" t="s">
        <v>99</v>
      </c>
      <c r="O3" s="39" t="s">
        <v>99</v>
      </c>
      <c r="P3" s="39" t="s">
        <v>99</v>
      </c>
      <c r="Q3" s="39" t="s">
        <v>99</v>
      </c>
      <c r="R3" s="8" t="s">
        <v>10</v>
      </c>
    </row>
    <row r="4" spans="1:18" ht="16.5" thickTop="1" thickBot="1" x14ac:dyDescent="0.3">
      <c r="A4" s="13" t="s">
        <v>73</v>
      </c>
      <c r="B4" s="1"/>
      <c r="C4" s="22"/>
      <c r="D4" s="3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5">
      <c r="A5" s="1"/>
      <c r="B5" s="1" t="s">
        <v>26</v>
      </c>
      <c r="C5" s="23" t="s">
        <v>27</v>
      </c>
      <c r="D5" s="21">
        <f>Harkgegevens!D335</f>
        <v>0</v>
      </c>
      <c r="E5" s="19">
        <f>Harkgegevens!E335</f>
        <v>0</v>
      </c>
      <c r="F5" s="9">
        <f>Harkgegevens!F335</f>
        <v>0</v>
      </c>
      <c r="G5" s="9">
        <f>Harkgegevens!G335</f>
        <v>0</v>
      </c>
      <c r="H5" s="9">
        <f>Harkgegevens!H335</f>
        <v>0</v>
      </c>
      <c r="I5" s="9">
        <f>Harkgegevens!I335</f>
        <v>0</v>
      </c>
      <c r="J5" s="9">
        <f>Harkgegevens!J335</f>
        <v>0</v>
      </c>
      <c r="K5" s="9">
        <f>Harkgegevens!K335</f>
        <v>0</v>
      </c>
      <c r="L5" s="9">
        <f>Harkgegevens!L335</f>
        <v>100</v>
      </c>
      <c r="M5" s="9">
        <f>Harkgegevens!M335</f>
        <v>0</v>
      </c>
      <c r="N5" s="9">
        <f>Harkgegevens!N335</f>
        <v>10</v>
      </c>
      <c r="O5" s="9">
        <f>Harkgegevens!O335</f>
        <v>0</v>
      </c>
      <c r="P5" s="9">
        <f>Harkgegevens!P335</f>
        <v>0</v>
      </c>
      <c r="Q5" s="9">
        <f>Harkgegevens!Q335</f>
        <v>0</v>
      </c>
      <c r="R5" s="10">
        <f>SUM(D5:Q5)</f>
        <v>110</v>
      </c>
    </row>
    <row r="6" spans="1:18" x14ac:dyDescent="0.25">
      <c r="A6" s="1"/>
      <c r="B6" s="18" t="s">
        <v>15</v>
      </c>
      <c r="C6" s="24" t="s">
        <v>22</v>
      </c>
      <c r="D6" s="21">
        <f>Harkgegevens!D336</f>
        <v>0</v>
      </c>
      <c r="E6" s="19">
        <f>Harkgegevens!E336</f>
        <v>0</v>
      </c>
      <c r="F6" s="9">
        <f>Harkgegevens!F336</f>
        <v>0</v>
      </c>
      <c r="G6" s="9">
        <f>Harkgegevens!G336</f>
        <v>0</v>
      </c>
      <c r="H6" s="9">
        <f>Harkgegevens!H336</f>
        <v>0</v>
      </c>
      <c r="I6" s="9">
        <f>Harkgegevens!I336</f>
        <v>0</v>
      </c>
      <c r="J6" s="9">
        <f>Harkgegevens!J336</f>
        <v>0</v>
      </c>
      <c r="K6" s="9">
        <f>Harkgegevens!K336</f>
        <v>0</v>
      </c>
      <c r="L6" s="9">
        <f>Harkgegevens!L336</f>
        <v>0</v>
      </c>
      <c r="M6" s="9">
        <f>Harkgegevens!M336</f>
        <v>0</v>
      </c>
      <c r="N6" s="9">
        <f>Harkgegevens!N336</f>
        <v>0</v>
      </c>
      <c r="O6" s="9">
        <f>Harkgegevens!O336</f>
        <v>0</v>
      </c>
      <c r="P6" s="9">
        <f>Harkgegevens!P336</f>
        <v>0</v>
      </c>
      <c r="Q6" s="9">
        <f>Harkgegevens!Q336</f>
        <v>0</v>
      </c>
      <c r="R6" s="10">
        <f t="shared" ref="R6:R13" si="0">SUM(D6:Q6)</f>
        <v>0</v>
      </c>
    </row>
    <row r="7" spans="1:18" x14ac:dyDescent="0.25">
      <c r="A7" s="1"/>
      <c r="B7" s="1" t="s">
        <v>104</v>
      </c>
      <c r="C7" s="23" t="s">
        <v>18</v>
      </c>
      <c r="D7" s="21">
        <f>Harkgegevens!D337</f>
        <v>0</v>
      </c>
      <c r="E7" s="19">
        <f>Harkgegevens!E337</f>
        <v>0</v>
      </c>
      <c r="F7" s="9">
        <f>Harkgegevens!F337</f>
        <v>0</v>
      </c>
      <c r="G7" s="9">
        <f>Harkgegevens!G337</f>
        <v>0</v>
      </c>
      <c r="H7" s="9">
        <f>Harkgegevens!H337</f>
        <v>0</v>
      </c>
      <c r="I7" s="9">
        <f>Harkgegevens!I337</f>
        <v>0</v>
      </c>
      <c r="J7" s="9">
        <f>Harkgegevens!J337</f>
        <v>0</v>
      </c>
      <c r="K7" s="9">
        <f>Harkgegevens!K337</f>
        <v>0</v>
      </c>
      <c r="L7" s="9">
        <f>Harkgegevens!L337</f>
        <v>0</v>
      </c>
      <c r="M7" s="9">
        <f>Harkgegevens!M337</f>
        <v>0</v>
      </c>
      <c r="N7" s="9">
        <f>Harkgegevens!N337</f>
        <v>0</v>
      </c>
      <c r="O7" s="9">
        <f>Harkgegevens!O337</f>
        <v>0</v>
      </c>
      <c r="P7" s="9">
        <f>Harkgegevens!P337</f>
        <v>0</v>
      </c>
      <c r="Q7" s="9">
        <f>Harkgegevens!Q337</f>
        <v>0</v>
      </c>
      <c r="R7" s="10">
        <f t="shared" si="0"/>
        <v>0</v>
      </c>
    </row>
    <row r="8" spans="1:18" x14ac:dyDescent="0.25">
      <c r="A8" s="1"/>
      <c r="B8" s="3" t="s">
        <v>6</v>
      </c>
      <c r="C8" s="23" t="s">
        <v>29</v>
      </c>
      <c r="D8" s="21">
        <f>Harkgegevens!D338</f>
        <v>0</v>
      </c>
      <c r="E8" s="19">
        <f>Harkgegevens!E338</f>
        <v>0</v>
      </c>
      <c r="F8" s="9">
        <f>Harkgegevens!F338</f>
        <v>0</v>
      </c>
      <c r="G8" s="9">
        <f>Harkgegevens!G338</f>
        <v>0</v>
      </c>
      <c r="H8" s="9">
        <f>Harkgegevens!H338</f>
        <v>60</v>
      </c>
      <c r="I8" s="9">
        <f>Harkgegevens!I338</f>
        <v>30</v>
      </c>
      <c r="J8" s="9">
        <f>Harkgegevens!J338</f>
        <v>320</v>
      </c>
      <c r="K8" s="9">
        <f>Harkgegevens!K338</f>
        <v>0</v>
      </c>
      <c r="L8" s="9">
        <f>Harkgegevens!L338</f>
        <v>705</v>
      </c>
      <c r="M8" s="9">
        <f>Harkgegevens!M338</f>
        <v>0</v>
      </c>
      <c r="N8" s="9">
        <f>Harkgegevens!N338</f>
        <v>678</v>
      </c>
      <c r="O8" s="9">
        <f>Harkgegevens!O338</f>
        <v>160</v>
      </c>
      <c r="P8" s="9">
        <f>Harkgegevens!P338</f>
        <v>0</v>
      </c>
      <c r="Q8" s="9">
        <f>Harkgegevens!Q338</f>
        <v>540</v>
      </c>
      <c r="R8" s="10">
        <f t="shared" si="0"/>
        <v>2493</v>
      </c>
    </row>
    <row r="9" spans="1:18" x14ac:dyDescent="0.25">
      <c r="A9" s="1"/>
      <c r="B9" s="18" t="s">
        <v>16</v>
      </c>
      <c r="C9" s="24" t="s">
        <v>20</v>
      </c>
      <c r="D9" s="21">
        <f>Harkgegevens!D339</f>
        <v>0</v>
      </c>
      <c r="E9" s="19">
        <f>Harkgegevens!E339</f>
        <v>0</v>
      </c>
      <c r="F9" s="9">
        <f>Harkgegevens!F339</f>
        <v>0</v>
      </c>
      <c r="G9" s="9">
        <f>Harkgegevens!G339</f>
        <v>0</v>
      </c>
      <c r="H9" s="9">
        <f>Harkgegevens!H339</f>
        <v>0</v>
      </c>
      <c r="I9" s="9">
        <f>Harkgegevens!I339</f>
        <v>0</v>
      </c>
      <c r="J9" s="9">
        <f>Harkgegevens!J339</f>
        <v>0</v>
      </c>
      <c r="K9" s="9">
        <f>Harkgegevens!K339</f>
        <v>0</v>
      </c>
      <c r="L9" s="9">
        <f>Harkgegevens!L339</f>
        <v>0</v>
      </c>
      <c r="M9" s="9">
        <f>Harkgegevens!M339</f>
        <v>0</v>
      </c>
      <c r="N9" s="9">
        <f>Harkgegevens!N339</f>
        <v>90</v>
      </c>
      <c r="O9" s="9">
        <f>Harkgegevens!O339</f>
        <v>0</v>
      </c>
      <c r="P9" s="9">
        <f>Harkgegevens!P339</f>
        <v>0</v>
      </c>
      <c r="Q9" s="9">
        <f>Harkgegevens!Q339</f>
        <v>0</v>
      </c>
      <c r="R9" s="10">
        <f t="shared" si="0"/>
        <v>90</v>
      </c>
    </row>
    <row r="10" spans="1:18" x14ac:dyDescent="0.25">
      <c r="A10" s="1"/>
      <c r="B10" s="3" t="s">
        <v>8</v>
      </c>
      <c r="C10" s="24" t="s">
        <v>12</v>
      </c>
      <c r="D10" s="21">
        <f>Harkgegevens!D340</f>
        <v>0</v>
      </c>
      <c r="E10" s="19">
        <f>Harkgegevens!E340</f>
        <v>0</v>
      </c>
      <c r="F10" s="9">
        <f>Harkgegevens!F340</f>
        <v>0</v>
      </c>
      <c r="G10" s="9">
        <f>Harkgegevens!G340</f>
        <v>0</v>
      </c>
      <c r="H10" s="9">
        <f>Harkgegevens!H340</f>
        <v>7</v>
      </c>
      <c r="I10" s="9">
        <f>Harkgegevens!I340</f>
        <v>0</v>
      </c>
      <c r="J10" s="9">
        <f>Harkgegevens!J340</f>
        <v>50</v>
      </c>
      <c r="K10" s="9">
        <f>Harkgegevens!K340</f>
        <v>0</v>
      </c>
      <c r="L10" s="9">
        <f>Harkgegevens!L340</f>
        <v>112</v>
      </c>
      <c r="M10" s="9">
        <f>Harkgegevens!M340</f>
        <v>0</v>
      </c>
      <c r="N10" s="9">
        <f>Harkgegevens!N340</f>
        <v>30</v>
      </c>
      <c r="O10" s="9">
        <f>Harkgegevens!O340</f>
        <v>10</v>
      </c>
      <c r="P10" s="9">
        <f>Harkgegevens!P340</f>
        <v>0</v>
      </c>
      <c r="Q10" s="9">
        <f>Harkgegevens!Q340</f>
        <v>0</v>
      </c>
      <c r="R10" s="10">
        <f t="shared" si="0"/>
        <v>209</v>
      </c>
    </row>
    <row r="11" spans="1:18" x14ac:dyDescent="0.25">
      <c r="A11" s="16"/>
      <c r="B11" s="1" t="s">
        <v>5</v>
      </c>
      <c r="C11" s="24" t="s">
        <v>13</v>
      </c>
      <c r="D11" s="21">
        <f>Harkgegevens!D341</f>
        <v>0</v>
      </c>
      <c r="E11" s="19">
        <f>Harkgegevens!E341</f>
        <v>0</v>
      </c>
      <c r="F11" s="9">
        <f>Harkgegevens!F341</f>
        <v>0</v>
      </c>
      <c r="G11" s="9">
        <f>Harkgegevens!G341</f>
        <v>0</v>
      </c>
      <c r="H11" s="9">
        <f>Harkgegevens!H341</f>
        <v>0</v>
      </c>
      <c r="I11" s="9">
        <f>Harkgegevens!I341</f>
        <v>0</v>
      </c>
      <c r="J11" s="9">
        <f>Harkgegevens!J341</f>
        <v>5</v>
      </c>
      <c r="K11" s="9">
        <f>Harkgegevens!K341</f>
        <v>0</v>
      </c>
      <c r="L11" s="9">
        <f>Harkgegevens!L341</f>
        <v>25</v>
      </c>
      <c r="M11" s="9">
        <f>Harkgegevens!M341</f>
        <v>0</v>
      </c>
      <c r="N11" s="9">
        <f>Harkgegevens!N341</f>
        <v>20</v>
      </c>
      <c r="O11" s="9">
        <f>Harkgegevens!O341</f>
        <v>0</v>
      </c>
      <c r="P11" s="9">
        <f>Harkgegevens!P341</f>
        <v>0</v>
      </c>
      <c r="Q11" s="9">
        <f>Harkgegevens!Q341</f>
        <v>0</v>
      </c>
      <c r="R11" s="10">
        <f t="shared" si="0"/>
        <v>50</v>
      </c>
    </row>
    <row r="12" spans="1:18" x14ac:dyDescent="0.25">
      <c r="A12" s="1"/>
      <c r="B12" s="1" t="s">
        <v>36</v>
      </c>
      <c r="C12" s="23" t="s">
        <v>36</v>
      </c>
      <c r="D12" s="21">
        <f>Harkgegevens!D342</f>
        <v>0</v>
      </c>
      <c r="E12" s="19">
        <f>Harkgegevens!E342</f>
        <v>0</v>
      </c>
      <c r="F12" s="9">
        <f>Harkgegevens!F342</f>
        <v>0</v>
      </c>
      <c r="G12" s="9">
        <f>Harkgegevens!G342</f>
        <v>0</v>
      </c>
      <c r="H12" s="9">
        <f>Harkgegevens!H342</f>
        <v>0</v>
      </c>
      <c r="I12" s="9">
        <f>Harkgegevens!I342</f>
        <v>0</v>
      </c>
      <c r="J12" s="9">
        <f>Harkgegevens!J342</f>
        <v>0</v>
      </c>
      <c r="K12" s="9">
        <f>Harkgegevens!K342</f>
        <v>0</v>
      </c>
      <c r="L12" s="9">
        <f>Harkgegevens!L342</f>
        <v>0</v>
      </c>
      <c r="M12" s="9">
        <f>Harkgegevens!M342</f>
        <v>0</v>
      </c>
      <c r="N12" s="9">
        <f>Harkgegevens!N342</f>
        <v>10</v>
      </c>
      <c r="O12" s="9">
        <f>Harkgegevens!O342</f>
        <v>0</v>
      </c>
      <c r="P12" s="9">
        <f>Harkgegevens!P342</f>
        <v>0</v>
      </c>
      <c r="Q12" s="9">
        <f>Harkgegevens!Q342</f>
        <v>0</v>
      </c>
      <c r="R12" s="10">
        <f t="shared" si="0"/>
        <v>10</v>
      </c>
    </row>
    <row r="13" spans="1:18" x14ac:dyDescent="0.25">
      <c r="A13" s="1"/>
      <c r="B13" s="1"/>
      <c r="C13" s="23"/>
      <c r="D13" s="21">
        <f>Harkgegevens!D343</f>
        <v>0</v>
      </c>
      <c r="E13" s="19">
        <f>Harkgegevens!E343</f>
        <v>0</v>
      </c>
      <c r="F13" s="9">
        <f>Harkgegevens!F343</f>
        <v>0</v>
      </c>
      <c r="G13" s="9">
        <f>Harkgegevens!G343</f>
        <v>0</v>
      </c>
      <c r="H13" s="9">
        <f>Harkgegevens!H343</f>
        <v>0</v>
      </c>
      <c r="I13" s="9">
        <f>Harkgegevens!I343</f>
        <v>0</v>
      </c>
      <c r="J13" s="9">
        <f>Harkgegevens!J343</f>
        <v>0</v>
      </c>
      <c r="K13" s="9">
        <f>Harkgegevens!K343</f>
        <v>0</v>
      </c>
      <c r="L13" s="9">
        <f>Harkgegevens!L343</f>
        <v>0</v>
      </c>
      <c r="M13" s="9">
        <f>Harkgegevens!M343</f>
        <v>0</v>
      </c>
      <c r="N13" s="9">
        <f>Harkgegevens!N343</f>
        <v>0</v>
      </c>
      <c r="O13" s="9">
        <f>Harkgegevens!O343</f>
        <v>0</v>
      </c>
      <c r="P13" s="9">
        <f>Harkgegevens!P343</f>
        <v>0</v>
      </c>
      <c r="Q13" s="9">
        <f>Harkgegevens!Q343</f>
        <v>0</v>
      </c>
      <c r="R13" s="10">
        <f t="shared" si="0"/>
        <v>0</v>
      </c>
    </row>
    <row r="14" spans="1:18" ht="15.75" thickBot="1" x14ac:dyDescent="0.3">
      <c r="A14" s="1"/>
      <c r="B14" s="1"/>
      <c r="C14" s="35" t="s">
        <v>97</v>
      </c>
      <c r="D14" s="1">
        <f t="shared" ref="D14:R14" si="1">SUM(D5:D13)</f>
        <v>0</v>
      </c>
      <c r="E14" s="1">
        <f t="shared" si="1"/>
        <v>0</v>
      </c>
      <c r="F14" s="1">
        <f t="shared" si="1"/>
        <v>0</v>
      </c>
      <c r="G14" s="1">
        <f t="shared" si="1"/>
        <v>0</v>
      </c>
      <c r="H14" s="1">
        <f t="shared" si="1"/>
        <v>67</v>
      </c>
      <c r="I14" s="1">
        <f t="shared" si="1"/>
        <v>30</v>
      </c>
      <c r="J14" s="1">
        <f t="shared" si="1"/>
        <v>375</v>
      </c>
      <c r="K14" s="1">
        <f t="shared" si="1"/>
        <v>0</v>
      </c>
      <c r="L14" s="1">
        <f t="shared" si="1"/>
        <v>942</v>
      </c>
      <c r="M14" s="1">
        <f t="shared" si="1"/>
        <v>0</v>
      </c>
      <c r="N14" s="1">
        <f t="shared" si="1"/>
        <v>838</v>
      </c>
      <c r="O14" s="1">
        <f t="shared" si="1"/>
        <v>170</v>
      </c>
      <c r="P14" s="1">
        <f t="shared" si="1"/>
        <v>0</v>
      </c>
      <c r="Q14" s="1">
        <f t="shared" si="1"/>
        <v>540</v>
      </c>
      <c r="R14" s="12">
        <f t="shared" si="1"/>
        <v>2962</v>
      </c>
    </row>
    <row r="15" spans="1:18" ht="15.75" thickTop="1" x14ac:dyDescent="0.25">
      <c r="C15" s="34" t="s">
        <v>96</v>
      </c>
      <c r="D15">
        <f t="shared" ref="D15:Q15" si="2">COUNTIF(D5:D12,"&gt;0")</f>
        <v>0</v>
      </c>
      <c r="E15">
        <f t="shared" si="2"/>
        <v>0</v>
      </c>
      <c r="F15">
        <f t="shared" si="2"/>
        <v>0</v>
      </c>
      <c r="G15">
        <f t="shared" si="2"/>
        <v>0</v>
      </c>
      <c r="H15">
        <f t="shared" si="2"/>
        <v>2</v>
      </c>
      <c r="I15">
        <f t="shared" si="2"/>
        <v>1</v>
      </c>
      <c r="J15">
        <f t="shared" si="2"/>
        <v>3</v>
      </c>
      <c r="K15">
        <f t="shared" si="2"/>
        <v>0</v>
      </c>
      <c r="L15">
        <f t="shared" si="2"/>
        <v>4</v>
      </c>
      <c r="M15">
        <f t="shared" si="2"/>
        <v>0</v>
      </c>
      <c r="N15">
        <f t="shared" si="2"/>
        <v>6</v>
      </c>
      <c r="O15">
        <f t="shared" si="2"/>
        <v>2</v>
      </c>
      <c r="P15">
        <f t="shared" si="2"/>
        <v>0</v>
      </c>
      <c r="Q15">
        <f t="shared" si="2"/>
        <v>1</v>
      </c>
      <c r="R15" s="36">
        <f>AVERAGE(D15:Q15)</f>
        <v>1.3571428571428572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showZeros="0" zoomScale="53" zoomScaleNormal="53" workbookViewId="0">
      <selection activeCell="I46" sqref="I46"/>
    </sheetView>
  </sheetViews>
  <sheetFormatPr defaultRowHeight="15" x14ac:dyDescent="0.25"/>
  <cols>
    <col min="2" max="2" width="27.85546875" bestFit="1" customWidth="1"/>
    <col min="3" max="3" width="30.85546875" customWidth="1"/>
    <col min="4" max="17" width="26.85546875" customWidth="1"/>
  </cols>
  <sheetData>
    <row r="1" spans="1:18" ht="22.5" x14ac:dyDescent="0.3">
      <c r="A1" s="1"/>
      <c r="B1" s="4" t="s">
        <v>1</v>
      </c>
      <c r="C1" s="2"/>
      <c r="D1" s="3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25">
      <c r="A2" s="1"/>
      <c r="B2" s="1"/>
      <c r="C2" s="40" t="s">
        <v>100</v>
      </c>
      <c r="D2" s="37" t="s">
        <v>101</v>
      </c>
      <c r="E2" s="37" t="s">
        <v>102</v>
      </c>
      <c r="F2" s="37" t="s">
        <v>103</v>
      </c>
      <c r="G2" s="31" t="s">
        <v>40</v>
      </c>
      <c r="H2" s="31" t="s">
        <v>42</v>
      </c>
      <c r="I2" s="31" t="s">
        <v>43</v>
      </c>
      <c r="J2" s="31" t="s">
        <v>44</v>
      </c>
      <c r="K2" s="31" t="s">
        <v>45</v>
      </c>
      <c r="L2" s="31" t="s">
        <v>46</v>
      </c>
      <c r="M2" s="31" t="s">
        <v>47</v>
      </c>
      <c r="N2" s="31" t="s">
        <v>48</v>
      </c>
      <c r="O2" s="31" t="s">
        <v>46</v>
      </c>
      <c r="P2" s="31" t="s">
        <v>47</v>
      </c>
      <c r="Q2" s="31" t="s">
        <v>48</v>
      </c>
      <c r="R2" s="1"/>
    </row>
    <row r="3" spans="1:18" ht="78" thickBot="1" x14ac:dyDescent="0.35">
      <c r="A3" s="1"/>
      <c r="B3" s="5" t="s">
        <v>2</v>
      </c>
      <c r="C3" s="6" t="s">
        <v>3</v>
      </c>
      <c r="D3" s="39" t="s">
        <v>99</v>
      </c>
      <c r="E3" s="39" t="s">
        <v>99</v>
      </c>
      <c r="F3" s="39" t="s">
        <v>99</v>
      </c>
      <c r="G3" s="39" t="s">
        <v>99</v>
      </c>
      <c r="H3" s="39" t="s">
        <v>99</v>
      </c>
      <c r="I3" s="39" t="s">
        <v>99</v>
      </c>
      <c r="J3" s="39" t="s">
        <v>99</v>
      </c>
      <c r="K3" s="39" t="s">
        <v>99</v>
      </c>
      <c r="L3" s="39" t="s">
        <v>99</v>
      </c>
      <c r="M3" s="39" t="s">
        <v>99</v>
      </c>
      <c r="N3" s="39" t="s">
        <v>99</v>
      </c>
      <c r="O3" s="39" t="s">
        <v>99</v>
      </c>
      <c r="P3" s="39" t="s">
        <v>99</v>
      </c>
      <c r="Q3" s="39" t="s">
        <v>99</v>
      </c>
      <c r="R3" s="8" t="s">
        <v>10</v>
      </c>
    </row>
    <row r="4" spans="1:18" ht="16.5" thickTop="1" thickBot="1" x14ac:dyDescent="0.3">
      <c r="A4" s="13" t="s">
        <v>73</v>
      </c>
      <c r="B4" s="1"/>
      <c r="C4" s="22"/>
      <c r="D4" s="3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5">
      <c r="A5" s="1"/>
      <c r="B5" s="1" t="s">
        <v>26</v>
      </c>
      <c r="C5" s="23" t="s">
        <v>27</v>
      </c>
      <c r="D5" s="21">
        <f>Harkgegevens!D350</f>
        <v>0</v>
      </c>
      <c r="E5" s="19">
        <f>Harkgegevens!E350</f>
        <v>0</v>
      </c>
      <c r="F5" s="9">
        <f>Harkgegevens!F350</f>
        <v>0</v>
      </c>
      <c r="G5" s="9">
        <f>Harkgegevens!G350</f>
        <v>0</v>
      </c>
      <c r="H5" s="9">
        <f>Harkgegevens!H350</f>
        <v>0</v>
      </c>
      <c r="I5" s="9">
        <f>Harkgegevens!I350</f>
        <v>0</v>
      </c>
      <c r="J5" s="9">
        <f>Harkgegevens!J350</f>
        <v>0</v>
      </c>
      <c r="K5" s="9">
        <f>Harkgegevens!K350</f>
        <v>0</v>
      </c>
      <c r="L5" s="9">
        <f>Harkgegevens!L350</f>
        <v>0</v>
      </c>
      <c r="M5" s="9">
        <f>Harkgegevens!M350</f>
        <v>0</v>
      </c>
      <c r="N5" s="9">
        <f>Harkgegevens!N350</f>
        <v>20</v>
      </c>
      <c r="O5" s="9">
        <f>Harkgegevens!O350</f>
        <v>0</v>
      </c>
      <c r="P5" s="9">
        <f>Harkgegevens!P350</f>
        <v>0</v>
      </c>
      <c r="Q5" s="9">
        <f>Harkgegevens!Q350</f>
        <v>0</v>
      </c>
      <c r="R5" s="10">
        <f>SUM(D5:Q5)</f>
        <v>20</v>
      </c>
    </row>
    <row r="6" spans="1:18" x14ac:dyDescent="0.25">
      <c r="A6" s="1"/>
      <c r="B6" s="18" t="s">
        <v>15</v>
      </c>
      <c r="C6" s="24" t="s">
        <v>22</v>
      </c>
      <c r="D6" s="21">
        <f>Harkgegevens!D351</f>
        <v>0</v>
      </c>
      <c r="E6" s="19">
        <f>Harkgegevens!E351</f>
        <v>0</v>
      </c>
      <c r="F6" s="9">
        <f>Harkgegevens!F351</f>
        <v>0</v>
      </c>
      <c r="G6" s="9">
        <f>Harkgegevens!G351</f>
        <v>0</v>
      </c>
      <c r="H6" s="9">
        <f>Harkgegevens!H351</f>
        <v>0</v>
      </c>
      <c r="I6" s="9">
        <f>Harkgegevens!I351</f>
        <v>0</v>
      </c>
      <c r="J6" s="9">
        <f>Harkgegevens!J351</f>
        <v>0</v>
      </c>
      <c r="K6" s="9">
        <f>Harkgegevens!K351</f>
        <v>0</v>
      </c>
      <c r="L6" s="9">
        <f>Harkgegevens!L351</f>
        <v>0</v>
      </c>
      <c r="M6" s="9">
        <f>Harkgegevens!M351</f>
        <v>0</v>
      </c>
      <c r="N6" s="9">
        <f>Harkgegevens!N351</f>
        <v>0</v>
      </c>
      <c r="O6" s="9">
        <f>Harkgegevens!O351</f>
        <v>0</v>
      </c>
      <c r="P6" s="9">
        <f>Harkgegevens!P351</f>
        <v>0</v>
      </c>
      <c r="Q6" s="9">
        <f>Harkgegevens!Q351</f>
        <v>0</v>
      </c>
      <c r="R6" s="10">
        <f t="shared" ref="R6:R13" si="0">SUM(D6:Q6)</f>
        <v>0</v>
      </c>
    </row>
    <row r="7" spans="1:18" x14ac:dyDescent="0.25">
      <c r="A7" s="1"/>
      <c r="B7" s="1" t="s">
        <v>104</v>
      </c>
      <c r="C7" s="23" t="s">
        <v>18</v>
      </c>
      <c r="D7" s="21">
        <f>Harkgegevens!D352</f>
        <v>0</v>
      </c>
      <c r="E7" s="19">
        <f>Harkgegevens!E352</f>
        <v>0</v>
      </c>
      <c r="F7" s="9">
        <f>Harkgegevens!F352</f>
        <v>0</v>
      </c>
      <c r="G7" s="9">
        <f>Harkgegevens!G352</f>
        <v>0</v>
      </c>
      <c r="H7" s="9">
        <f>Harkgegevens!H352</f>
        <v>0</v>
      </c>
      <c r="I7" s="9">
        <f>Harkgegevens!I352</f>
        <v>0</v>
      </c>
      <c r="J7" s="9">
        <f>Harkgegevens!J352</f>
        <v>0</v>
      </c>
      <c r="K7" s="9">
        <f>Harkgegevens!K352</f>
        <v>0</v>
      </c>
      <c r="L7" s="9">
        <f>Harkgegevens!L352</f>
        <v>0</v>
      </c>
      <c r="M7" s="9">
        <f>Harkgegevens!M352</f>
        <v>0</v>
      </c>
      <c r="N7" s="9">
        <f>Harkgegevens!N352</f>
        <v>0</v>
      </c>
      <c r="O7" s="9">
        <f>Harkgegevens!O352</f>
        <v>0</v>
      </c>
      <c r="P7" s="9">
        <f>Harkgegevens!P352</f>
        <v>0</v>
      </c>
      <c r="Q7" s="9">
        <f>Harkgegevens!Q352</f>
        <v>0</v>
      </c>
      <c r="R7" s="10">
        <f t="shared" si="0"/>
        <v>0</v>
      </c>
    </row>
    <row r="8" spans="1:18" x14ac:dyDescent="0.25">
      <c r="A8" s="1"/>
      <c r="B8" s="3" t="s">
        <v>6</v>
      </c>
      <c r="C8" s="23" t="s">
        <v>29</v>
      </c>
      <c r="D8" s="21">
        <f>Harkgegevens!D353</f>
        <v>0</v>
      </c>
      <c r="E8" s="19">
        <f>Harkgegevens!E353</f>
        <v>0</v>
      </c>
      <c r="F8" s="9">
        <f>Harkgegevens!F353</f>
        <v>0</v>
      </c>
      <c r="G8" s="9">
        <f>Harkgegevens!G353</f>
        <v>0</v>
      </c>
      <c r="H8" s="9">
        <f>Harkgegevens!H353</f>
        <v>0</v>
      </c>
      <c r="I8" s="9">
        <f>Harkgegevens!I353</f>
        <v>65</v>
      </c>
      <c r="J8" s="9">
        <f>Harkgegevens!J353</f>
        <v>65</v>
      </c>
      <c r="K8" s="9">
        <f>Harkgegevens!K353</f>
        <v>0</v>
      </c>
      <c r="L8" s="9">
        <f>Harkgegevens!L353</f>
        <v>564</v>
      </c>
      <c r="M8" s="9">
        <f>Harkgegevens!M353</f>
        <v>0</v>
      </c>
      <c r="N8" s="9">
        <f>Harkgegevens!N353</f>
        <v>1530</v>
      </c>
      <c r="O8" s="9">
        <f>Harkgegevens!O353</f>
        <v>334</v>
      </c>
      <c r="P8" s="9">
        <f>Harkgegevens!P353</f>
        <v>0</v>
      </c>
      <c r="Q8" s="9">
        <f>Harkgegevens!Q353</f>
        <v>1720</v>
      </c>
      <c r="R8" s="10">
        <f t="shared" si="0"/>
        <v>4278</v>
      </c>
    </row>
    <row r="9" spans="1:18" x14ac:dyDescent="0.25">
      <c r="A9" s="1"/>
      <c r="B9" s="18" t="s">
        <v>16</v>
      </c>
      <c r="C9" s="24" t="s">
        <v>20</v>
      </c>
      <c r="D9" s="21">
        <f>Harkgegevens!D354</f>
        <v>0</v>
      </c>
      <c r="E9" s="19">
        <f>Harkgegevens!E354</f>
        <v>0</v>
      </c>
      <c r="F9" s="9">
        <f>Harkgegevens!F354</f>
        <v>0</v>
      </c>
      <c r="G9" s="9">
        <f>Harkgegevens!G354</f>
        <v>0</v>
      </c>
      <c r="H9" s="9">
        <f>Harkgegevens!H354</f>
        <v>0</v>
      </c>
      <c r="I9" s="9">
        <f>Harkgegevens!I354</f>
        <v>0</v>
      </c>
      <c r="J9" s="9">
        <f>Harkgegevens!J354</f>
        <v>0</v>
      </c>
      <c r="K9" s="9">
        <f>Harkgegevens!K354</f>
        <v>0</v>
      </c>
      <c r="L9" s="9">
        <f>Harkgegevens!L354</f>
        <v>0</v>
      </c>
      <c r="M9" s="9">
        <f>Harkgegevens!M354</f>
        <v>0</v>
      </c>
      <c r="N9" s="9">
        <f>Harkgegevens!N354</f>
        <v>1</v>
      </c>
      <c r="O9" s="9">
        <f>Harkgegevens!O354</f>
        <v>0</v>
      </c>
      <c r="P9" s="9">
        <f>Harkgegevens!P354</f>
        <v>0</v>
      </c>
      <c r="Q9" s="9">
        <f>Harkgegevens!Q354</f>
        <v>0</v>
      </c>
      <c r="R9" s="10">
        <f t="shared" si="0"/>
        <v>1</v>
      </c>
    </row>
    <row r="10" spans="1:18" x14ac:dyDescent="0.25">
      <c r="A10" s="1"/>
      <c r="B10" s="3" t="s">
        <v>8</v>
      </c>
      <c r="C10" s="24" t="s">
        <v>12</v>
      </c>
      <c r="D10" s="21">
        <f>Harkgegevens!D355</f>
        <v>0</v>
      </c>
      <c r="E10" s="19">
        <f>Harkgegevens!E355</f>
        <v>0</v>
      </c>
      <c r="F10" s="9">
        <f>Harkgegevens!F355</f>
        <v>0</v>
      </c>
      <c r="G10" s="9">
        <f>Harkgegevens!G355</f>
        <v>0</v>
      </c>
      <c r="H10" s="9">
        <f>Harkgegevens!H355</f>
        <v>0</v>
      </c>
      <c r="I10" s="9">
        <f>Harkgegevens!I355</f>
        <v>0</v>
      </c>
      <c r="J10" s="9">
        <f>Harkgegevens!J355</f>
        <v>0</v>
      </c>
      <c r="K10" s="9">
        <f>Harkgegevens!K355</f>
        <v>0</v>
      </c>
      <c r="L10" s="9">
        <f>Harkgegevens!L355</f>
        <v>20</v>
      </c>
      <c r="M10" s="9">
        <f>Harkgegevens!M355</f>
        <v>0</v>
      </c>
      <c r="N10" s="9">
        <f>Harkgegevens!N355</f>
        <v>2</v>
      </c>
      <c r="O10" s="9">
        <f>Harkgegevens!O355</f>
        <v>0</v>
      </c>
      <c r="P10" s="9">
        <f>Harkgegevens!P355</f>
        <v>0</v>
      </c>
      <c r="Q10" s="9">
        <f>Harkgegevens!Q355</f>
        <v>0</v>
      </c>
      <c r="R10" s="10">
        <f t="shared" si="0"/>
        <v>22</v>
      </c>
    </row>
    <row r="11" spans="1:18" x14ac:dyDescent="0.25">
      <c r="A11" s="16"/>
      <c r="B11" s="1" t="s">
        <v>5</v>
      </c>
      <c r="C11" s="24" t="s">
        <v>13</v>
      </c>
      <c r="D11" s="21">
        <f>Harkgegevens!D356</f>
        <v>0</v>
      </c>
      <c r="E11" s="19">
        <f>Harkgegevens!E356</f>
        <v>0</v>
      </c>
      <c r="F11" s="9">
        <f>Harkgegevens!F356</f>
        <v>0</v>
      </c>
      <c r="G11" s="9">
        <f>Harkgegevens!G356</f>
        <v>0</v>
      </c>
      <c r="H11" s="9">
        <f>Harkgegevens!H356</f>
        <v>0</v>
      </c>
      <c r="I11" s="9">
        <f>Harkgegevens!I356</f>
        <v>3</v>
      </c>
      <c r="J11" s="9">
        <f>Harkgegevens!J356</f>
        <v>0</v>
      </c>
      <c r="K11" s="9">
        <f>Harkgegevens!K356</f>
        <v>0</v>
      </c>
      <c r="L11" s="9">
        <f>Harkgegevens!L356</f>
        <v>0</v>
      </c>
      <c r="M11" s="9">
        <f>Harkgegevens!M356</f>
        <v>0</v>
      </c>
      <c r="N11" s="9">
        <f>Harkgegevens!N356</f>
        <v>20</v>
      </c>
      <c r="O11" s="9">
        <f>Harkgegevens!O356</f>
        <v>34</v>
      </c>
      <c r="P11" s="9">
        <f>Harkgegevens!P356</f>
        <v>0</v>
      </c>
      <c r="Q11" s="9">
        <f>Harkgegevens!Q356</f>
        <v>0</v>
      </c>
      <c r="R11" s="10">
        <f t="shared" si="0"/>
        <v>57</v>
      </c>
    </row>
    <row r="12" spans="1:18" x14ac:dyDescent="0.25">
      <c r="A12" s="1"/>
      <c r="B12" s="1" t="s">
        <v>36</v>
      </c>
      <c r="C12" s="23" t="s">
        <v>36</v>
      </c>
      <c r="D12" s="21">
        <f>Harkgegevens!D357</f>
        <v>0</v>
      </c>
      <c r="E12" s="19">
        <f>Harkgegevens!E357</f>
        <v>0</v>
      </c>
      <c r="F12" s="9">
        <f>Harkgegevens!F357</f>
        <v>0</v>
      </c>
      <c r="G12" s="9">
        <f>Harkgegevens!G357</f>
        <v>0</v>
      </c>
      <c r="H12" s="9">
        <f>Harkgegevens!H357</f>
        <v>0</v>
      </c>
      <c r="I12" s="9">
        <f>Harkgegevens!I357</f>
        <v>0</v>
      </c>
      <c r="J12" s="9">
        <f>Harkgegevens!J357</f>
        <v>0</v>
      </c>
      <c r="K12" s="9">
        <f>Harkgegevens!K357</f>
        <v>0</v>
      </c>
      <c r="L12" s="9">
        <f>Harkgegevens!L357</f>
        <v>0</v>
      </c>
      <c r="M12" s="9">
        <f>Harkgegevens!M357</f>
        <v>0</v>
      </c>
      <c r="N12" s="9">
        <f>Harkgegevens!N357</f>
        <v>0</v>
      </c>
      <c r="O12" s="9">
        <f>Harkgegevens!O357</f>
        <v>0</v>
      </c>
      <c r="P12" s="9">
        <f>Harkgegevens!P357</f>
        <v>0</v>
      </c>
      <c r="Q12" s="9">
        <f>Harkgegevens!Q357</f>
        <v>0</v>
      </c>
      <c r="R12" s="10">
        <f t="shared" si="0"/>
        <v>0</v>
      </c>
    </row>
    <row r="13" spans="1:18" x14ac:dyDescent="0.25">
      <c r="A13" s="1"/>
      <c r="B13" s="1"/>
      <c r="C13" s="23"/>
      <c r="D13" s="21">
        <f>Harkgegevens!D358</f>
        <v>0</v>
      </c>
      <c r="E13" s="19">
        <f>Harkgegevens!E358</f>
        <v>0</v>
      </c>
      <c r="F13" s="9">
        <f>Harkgegevens!F358</f>
        <v>0</v>
      </c>
      <c r="G13" s="9">
        <f>Harkgegevens!G358</f>
        <v>0</v>
      </c>
      <c r="H13" s="9">
        <f>Harkgegevens!H358</f>
        <v>0</v>
      </c>
      <c r="I13" s="9">
        <f>Harkgegevens!I358</f>
        <v>0</v>
      </c>
      <c r="J13" s="9">
        <f>Harkgegevens!J358</f>
        <v>0</v>
      </c>
      <c r="K13" s="9">
        <f>Harkgegevens!K358</f>
        <v>0</v>
      </c>
      <c r="L13" s="9">
        <f>Harkgegevens!L358</f>
        <v>0</v>
      </c>
      <c r="M13" s="9">
        <f>Harkgegevens!M358</f>
        <v>0</v>
      </c>
      <c r="N13" s="9">
        <f>Harkgegevens!N358</f>
        <v>0</v>
      </c>
      <c r="O13" s="9">
        <f>Harkgegevens!O358</f>
        <v>0</v>
      </c>
      <c r="P13" s="9">
        <f>Harkgegevens!P358</f>
        <v>0</v>
      </c>
      <c r="Q13" s="9">
        <f>Harkgegevens!Q358</f>
        <v>0</v>
      </c>
      <c r="R13" s="10">
        <f t="shared" si="0"/>
        <v>0</v>
      </c>
    </row>
    <row r="14" spans="1:18" ht="15.75" thickBot="1" x14ac:dyDescent="0.3">
      <c r="A14" s="1"/>
      <c r="B14" s="1"/>
      <c r="C14" s="35" t="s">
        <v>97</v>
      </c>
      <c r="D14" s="1">
        <f t="shared" ref="D14:R14" si="1">SUM(D5:D13)</f>
        <v>0</v>
      </c>
      <c r="E14" s="1">
        <f t="shared" si="1"/>
        <v>0</v>
      </c>
      <c r="F14" s="1">
        <f t="shared" si="1"/>
        <v>0</v>
      </c>
      <c r="G14" s="1">
        <f t="shared" si="1"/>
        <v>0</v>
      </c>
      <c r="H14" s="1">
        <f t="shared" si="1"/>
        <v>0</v>
      </c>
      <c r="I14" s="1">
        <f t="shared" si="1"/>
        <v>68</v>
      </c>
      <c r="J14" s="1">
        <f t="shared" si="1"/>
        <v>65</v>
      </c>
      <c r="K14" s="1">
        <f t="shared" si="1"/>
        <v>0</v>
      </c>
      <c r="L14" s="1">
        <f t="shared" si="1"/>
        <v>584</v>
      </c>
      <c r="M14" s="1">
        <f t="shared" si="1"/>
        <v>0</v>
      </c>
      <c r="N14" s="1">
        <f t="shared" si="1"/>
        <v>1573</v>
      </c>
      <c r="O14" s="1">
        <f t="shared" si="1"/>
        <v>368</v>
      </c>
      <c r="P14" s="1">
        <f t="shared" si="1"/>
        <v>0</v>
      </c>
      <c r="Q14" s="1">
        <f t="shared" si="1"/>
        <v>1720</v>
      </c>
      <c r="R14" s="12">
        <f t="shared" si="1"/>
        <v>4378</v>
      </c>
    </row>
    <row r="15" spans="1:18" ht="15.75" thickTop="1" x14ac:dyDescent="0.25">
      <c r="C15" s="34" t="s">
        <v>96</v>
      </c>
      <c r="D15">
        <f t="shared" ref="D15:Q15" si="2">COUNTIF(D5:D12,"&gt;0")</f>
        <v>0</v>
      </c>
      <c r="E15">
        <f t="shared" si="2"/>
        <v>0</v>
      </c>
      <c r="F15">
        <f t="shared" si="2"/>
        <v>0</v>
      </c>
      <c r="G15">
        <f t="shared" si="2"/>
        <v>0</v>
      </c>
      <c r="H15">
        <f t="shared" si="2"/>
        <v>0</v>
      </c>
      <c r="I15">
        <f t="shared" si="2"/>
        <v>2</v>
      </c>
      <c r="J15">
        <f t="shared" si="2"/>
        <v>1</v>
      </c>
      <c r="K15">
        <f t="shared" si="2"/>
        <v>0</v>
      </c>
      <c r="L15">
        <f t="shared" si="2"/>
        <v>2</v>
      </c>
      <c r="M15">
        <f t="shared" si="2"/>
        <v>0</v>
      </c>
      <c r="N15">
        <f t="shared" si="2"/>
        <v>5</v>
      </c>
      <c r="O15">
        <f t="shared" si="2"/>
        <v>2</v>
      </c>
      <c r="P15">
        <f t="shared" si="2"/>
        <v>0</v>
      </c>
      <c r="Q15">
        <f t="shared" si="2"/>
        <v>1</v>
      </c>
      <c r="R15" s="36">
        <f>AVERAGE(D15:Q15)</f>
        <v>0.9285714285714286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U376"/>
  <sheetViews>
    <sheetView zoomScale="60" zoomScaleNormal="60" workbookViewId="0">
      <pane xSplit="3" ySplit="3" topLeftCell="AU4" activePane="bottomRight" state="frozenSplit"/>
      <selection pane="topRight" activeCell="S1" sqref="S1"/>
      <selection pane="bottomLeft" activeCell="A4" sqref="A4"/>
      <selection pane="bottomRight" activeCell="AU49" sqref="AU49"/>
    </sheetView>
  </sheetViews>
  <sheetFormatPr defaultColWidth="25.7109375" defaultRowHeight="15" x14ac:dyDescent="0.25"/>
  <cols>
    <col min="2" max="2" width="23.85546875" customWidth="1"/>
    <col min="3" max="3" width="29.140625" customWidth="1"/>
    <col min="4" max="17" width="30.7109375" customWidth="1"/>
    <col min="39" max="39" width="29.140625" customWidth="1"/>
    <col min="48" max="72" width="10.7109375" customWidth="1"/>
  </cols>
  <sheetData>
    <row r="1" spans="1:73" ht="22.5" x14ac:dyDescent="0.3">
      <c r="A1" s="1"/>
      <c r="B1" s="4" t="s">
        <v>1</v>
      </c>
      <c r="C1" s="2"/>
      <c r="D1" s="3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AM1" s="2"/>
    </row>
    <row r="2" spans="1:73" x14ac:dyDescent="0.25">
      <c r="A2" s="1"/>
      <c r="B2" s="1"/>
      <c r="C2" s="2"/>
      <c r="D2" s="30" t="s">
        <v>38</v>
      </c>
      <c r="E2" s="30" t="s">
        <v>39</v>
      </c>
      <c r="F2" s="30" t="s">
        <v>41</v>
      </c>
      <c r="G2" s="30" t="s">
        <v>40</v>
      </c>
      <c r="H2" s="30" t="s">
        <v>42</v>
      </c>
      <c r="I2" s="30" t="s">
        <v>43</v>
      </c>
      <c r="J2" s="30" t="s">
        <v>44</v>
      </c>
      <c r="K2" s="30" t="s">
        <v>45</v>
      </c>
      <c r="L2" s="30" t="s">
        <v>46</v>
      </c>
      <c r="M2" s="30" t="s">
        <v>47</v>
      </c>
      <c r="N2" s="30" t="s">
        <v>48</v>
      </c>
      <c r="O2" s="38" t="s">
        <v>105</v>
      </c>
      <c r="P2" s="38" t="s">
        <v>106</v>
      </c>
      <c r="Q2" s="38" t="s">
        <v>107</v>
      </c>
      <c r="R2" s="1"/>
      <c r="AM2" s="2"/>
    </row>
    <row r="3" spans="1:73" ht="51.75" thickBot="1" x14ac:dyDescent="0.35">
      <c r="A3" s="1"/>
      <c r="B3" s="5" t="s">
        <v>2</v>
      </c>
      <c r="C3" s="6" t="s">
        <v>3</v>
      </c>
      <c r="D3" s="7" t="s">
        <v>9</v>
      </c>
      <c r="E3" s="7" t="s">
        <v>9</v>
      </c>
      <c r="F3" s="7" t="s">
        <v>9</v>
      </c>
      <c r="G3" s="7" t="s">
        <v>9</v>
      </c>
      <c r="H3" s="7" t="s">
        <v>9</v>
      </c>
      <c r="I3" s="7" t="s">
        <v>9</v>
      </c>
      <c r="J3" s="7" t="s">
        <v>9</v>
      </c>
      <c r="K3" s="7" t="s">
        <v>9</v>
      </c>
      <c r="L3" s="7" t="s">
        <v>9</v>
      </c>
      <c r="M3" s="7" t="s">
        <v>9</v>
      </c>
      <c r="N3" s="7" t="s">
        <v>9</v>
      </c>
      <c r="O3" s="7" t="s">
        <v>9</v>
      </c>
      <c r="P3" s="7" t="s">
        <v>9</v>
      </c>
      <c r="Q3" s="7" t="s">
        <v>9</v>
      </c>
      <c r="R3" s="8" t="s">
        <v>10</v>
      </c>
      <c r="AM3" s="6" t="s">
        <v>3</v>
      </c>
      <c r="AN3" t="s">
        <v>10</v>
      </c>
      <c r="AT3" s="6" t="s">
        <v>3</v>
      </c>
      <c r="AV3" s="97" t="s">
        <v>111</v>
      </c>
      <c r="AW3" s="97" t="s">
        <v>112</v>
      </c>
      <c r="AX3" s="97" t="s">
        <v>113</v>
      </c>
      <c r="AY3" s="97" t="s">
        <v>114</v>
      </c>
      <c r="AZ3" s="97" t="s">
        <v>115</v>
      </c>
      <c r="BA3" s="97" t="s">
        <v>116</v>
      </c>
      <c r="BB3" s="97" t="s">
        <v>117</v>
      </c>
      <c r="BC3" s="97" t="s">
        <v>118</v>
      </c>
      <c r="BD3" s="97" t="s">
        <v>119</v>
      </c>
      <c r="BE3" s="97" t="s">
        <v>120</v>
      </c>
      <c r="BF3" s="97" t="s">
        <v>121</v>
      </c>
      <c r="BG3" s="97" t="s">
        <v>122</v>
      </c>
      <c r="BH3" s="97" t="s">
        <v>123</v>
      </c>
      <c r="BI3" s="97" t="s">
        <v>124</v>
      </c>
      <c r="BJ3" s="97" t="s">
        <v>125</v>
      </c>
      <c r="BK3" s="97" t="s">
        <v>126</v>
      </c>
      <c r="BL3" s="97" t="s">
        <v>127</v>
      </c>
      <c r="BM3" s="97" t="s">
        <v>128</v>
      </c>
      <c r="BN3" s="97" t="s">
        <v>129</v>
      </c>
      <c r="BO3" s="97" t="s">
        <v>130</v>
      </c>
      <c r="BP3" s="97" t="s">
        <v>131</v>
      </c>
      <c r="BQ3" s="97" t="s">
        <v>132</v>
      </c>
      <c r="BR3" s="97" t="s">
        <v>133</v>
      </c>
      <c r="BS3" s="97" t="s">
        <v>134</v>
      </c>
      <c r="BT3" s="97" t="s">
        <v>135</v>
      </c>
      <c r="BU3" s="97"/>
    </row>
    <row r="4" spans="1:73" ht="94.5" customHeight="1" thickTop="1" thickBot="1" x14ac:dyDescent="0.3">
      <c r="A4" s="13" t="s">
        <v>51</v>
      </c>
      <c r="B4" s="1"/>
      <c r="C4" s="22"/>
      <c r="D4" s="3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32"/>
      <c r="R4" s="1"/>
      <c r="AM4" s="22"/>
      <c r="AT4" t="s">
        <v>136</v>
      </c>
      <c r="AU4" s="93"/>
      <c r="AV4" s="96" t="s">
        <v>173</v>
      </c>
      <c r="AW4" s="96" t="s">
        <v>174</v>
      </c>
      <c r="AX4" s="96" t="s">
        <v>175</v>
      </c>
      <c r="AY4" s="96" t="s">
        <v>176</v>
      </c>
      <c r="AZ4" s="96" t="s">
        <v>177</v>
      </c>
      <c r="BA4" s="96" t="s">
        <v>178</v>
      </c>
      <c r="BB4" s="96" t="s">
        <v>179</v>
      </c>
      <c r="BC4" s="96" t="s">
        <v>180</v>
      </c>
      <c r="BD4" s="96" t="s">
        <v>181</v>
      </c>
      <c r="BE4" s="96" t="s">
        <v>182</v>
      </c>
      <c r="BF4" s="96" t="s">
        <v>183</v>
      </c>
      <c r="BG4" s="96" t="s">
        <v>184</v>
      </c>
      <c r="BH4" s="96" t="s">
        <v>185</v>
      </c>
      <c r="BI4" s="96" t="s">
        <v>186</v>
      </c>
      <c r="BJ4" s="96" t="s">
        <v>187</v>
      </c>
      <c r="BK4" s="96" t="s">
        <v>188</v>
      </c>
      <c r="BL4" s="96" t="s">
        <v>189</v>
      </c>
      <c r="BM4" s="96" t="s">
        <v>190</v>
      </c>
      <c r="BN4" s="96" t="s">
        <v>191</v>
      </c>
      <c r="BO4" s="96" t="s">
        <v>192</v>
      </c>
      <c r="BP4" s="96" t="s">
        <v>193</v>
      </c>
      <c r="BQ4" s="96" t="s">
        <v>194</v>
      </c>
      <c r="BR4" s="96" t="s">
        <v>195</v>
      </c>
      <c r="BS4" s="96" t="s">
        <v>196</v>
      </c>
      <c r="BT4" s="96" t="s">
        <v>197</v>
      </c>
      <c r="BU4" s="93"/>
    </row>
    <row r="5" spans="1:73" x14ac:dyDescent="0.25">
      <c r="A5" s="1"/>
      <c r="B5" s="1" t="s">
        <v>26</v>
      </c>
      <c r="C5" s="23" t="s">
        <v>27</v>
      </c>
      <c r="D5" s="21"/>
      <c r="E5" s="19">
        <v>0</v>
      </c>
      <c r="F5" s="9">
        <v>0</v>
      </c>
      <c r="G5" s="9"/>
      <c r="H5" s="9"/>
      <c r="I5" s="9">
        <v>60</v>
      </c>
      <c r="J5" s="9">
        <v>10</v>
      </c>
      <c r="K5" s="9">
        <v>10</v>
      </c>
      <c r="L5" s="9"/>
      <c r="M5" s="9"/>
      <c r="N5" s="9"/>
      <c r="O5" s="9"/>
      <c r="P5" s="9"/>
      <c r="Q5" s="33"/>
      <c r="R5" s="10">
        <f t="shared" ref="R5:R13" si="0">SUM(D5:Q5)</f>
        <v>80</v>
      </c>
      <c r="AM5" s="23" t="s">
        <v>27</v>
      </c>
      <c r="AN5">
        <v>80</v>
      </c>
    </row>
    <row r="6" spans="1:73" x14ac:dyDescent="0.25">
      <c r="A6" s="1"/>
      <c r="B6" s="18" t="s">
        <v>15</v>
      </c>
      <c r="C6" s="24" t="s">
        <v>22</v>
      </c>
      <c r="D6" s="21"/>
      <c r="E6" s="19"/>
      <c r="F6" s="9"/>
      <c r="G6" s="9"/>
      <c r="H6" s="9">
        <v>1</v>
      </c>
      <c r="I6" s="9"/>
      <c r="J6" s="9"/>
      <c r="K6" s="9"/>
      <c r="L6" s="9"/>
      <c r="M6" s="9"/>
      <c r="N6" s="9"/>
      <c r="O6" s="9"/>
      <c r="P6" s="9"/>
      <c r="Q6" s="33"/>
      <c r="R6" s="10">
        <f t="shared" si="0"/>
        <v>1</v>
      </c>
      <c r="AM6" s="24" t="s">
        <v>22</v>
      </c>
      <c r="AN6">
        <v>1</v>
      </c>
      <c r="AT6" s="23" t="s">
        <v>27</v>
      </c>
      <c r="AV6">
        <v>80</v>
      </c>
      <c r="AW6">
        <v>374</v>
      </c>
      <c r="AX6">
        <v>31</v>
      </c>
      <c r="AY6">
        <v>1560</v>
      </c>
      <c r="AZ6">
        <v>0</v>
      </c>
      <c r="BA6">
        <v>520</v>
      </c>
      <c r="BB6">
        <v>102</v>
      </c>
      <c r="BC6">
        <v>0</v>
      </c>
      <c r="BD6">
        <v>0</v>
      </c>
      <c r="BE6">
        <v>102</v>
      </c>
      <c r="BF6">
        <v>118</v>
      </c>
      <c r="BG6">
        <v>4</v>
      </c>
      <c r="BH6">
        <v>15</v>
      </c>
      <c r="BI6">
        <v>125</v>
      </c>
      <c r="BJ6">
        <v>2</v>
      </c>
      <c r="BK6">
        <v>13</v>
      </c>
      <c r="BL6">
        <v>15</v>
      </c>
      <c r="BM6">
        <v>15</v>
      </c>
      <c r="BN6">
        <v>0</v>
      </c>
      <c r="BO6">
        <v>0</v>
      </c>
      <c r="BP6">
        <v>11</v>
      </c>
      <c r="BQ6">
        <v>2</v>
      </c>
      <c r="BR6">
        <v>110</v>
      </c>
      <c r="BS6">
        <v>20</v>
      </c>
      <c r="BT6">
        <v>1</v>
      </c>
    </row>
    <row r="7" spans="1:73" x14ac:dyDescent="0.25">
      <c r="A7" s="1"/>
      <c r="B7" s="1" t="s">
        <v>104</v>
      </c>
      <c r="C7" s="23" t="s">
        <v>18</v>
      </c>
      <c r="D7" s="21"/>
      <c r="E7" s="1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33"/>
      <c r="R7" s="10">
        <f t="shared" si="0"/>
        <v>0</v>
      </c>
      <c r="AM7" s="23" t="s">
        <v>18</v>
      </c>
      <c r="AN7">
        <v>0</v>
      </c>
      <c r="AT7" s="24" t="s">
        <v>22</v>
      </c>
      <c r="AV7">
        <v>1</v>
      </c>
      <c r="AW7">
        <v>0</v>
      </c>
      <c r="AX7">
        <v>0</v>
      </c>
      <c r="AY7">
        <v>17</v>
      </c>
      <c r="AZ7">
        <v>0</v>
      </c>
      <c r="BA7">
        <v>5</v>
      </c>
      <c r="BB7">
        <v>0</v>
      </c>
      <c r="BC7">
        <v>27</v>
      </c>
      <c r="BD7">
        <v>2</v>
      </c>
      <c r="BE7">
        <v>0</v>
      </c>
      <c r="BF7">
        <v>72</v>
      </c>
      <c r="BG7">
        <v>0</v>
      </c>
      <c r="BH7">
        <v>0</v>
      </c>
      <c r="BI7">
        <v>5</v>
      </c>
      <c r="BJ7">
        <v>0</v>
      </c>
      <c r="BK7">
        <v>98</v>
      </c>
      <c r="BL7">
        <v>31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</row>
    <row r="8" spans="1:73" x14ac:dyDescent="0.25">
      <c r="A8" s="1"/>
      <c r="B8" s="3" t="s">
        <v>6</v>
      </c>
      <c r="C8" s="23" t="s">
        <v>29</v>
      </c>
      <c r="D8" s="21"/>
      <c r="E8" s="19"/>
      <c r="F8" s="9"/>
      <c r="G8" s="9">
        <v>0</v>
      </c>
      <c r="H8" s="9">
        <v>39</v>
      </c>
      <c r="I8" s="9">
        <v>60</v>
      </c>
      <c r="J8" s="9">
        <v>15</v>
      </c>
      <c r="K8" s="9">
        <v>80</v>
      </c>
      <c r="L8" s="9"/>
      <c r="M8" s="9"/>
      <c r="N8" s="9"/>
      <c r="O8" s="9">
        <v>30</v>
      </c>
      <c r="P8" s="9">
        <v>13</v>
      </c>
      <c r="Q8" s="33">
        <v>352</v>
      </c>
      <c r="R8" s="10">
        <f t="shared" si="0"/>
        <v>589</v>
      </c>
      <c r="AM8" s="23" t="s">
        <v>29</v>
      </c>
      <c r="AN8">
        <v>589</v>
      </c>
      <c r="AT8" s="23" t="s">
        <v>18</v>
      </c>
      <c r="AV8">
        <v>0</v>
      </c>
      <c r="AW8">
        <v>0</v>
      </c>
      <c r="AX8">
        <v>1</v>
      </c>
      <c r="AY8">
        <v>0</v>
      </c>
      <c r="AZ8">
        <v>0</v>
      </c>
      <c r="BA8">
        <v>0</v>
      </c>
      <c r="BB8">
        <v>2</v>
      </c>
      <c r="BC8">
        <v>218</v>
      </c>
      <c r="BD8">
        <v>1035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</row>
    <row r="9" spans="1:73" x14ac:dyDescent="0.25">
      <c r="A9" s="1"/>
      <c r="B9" s="18" t="s">
        <v>16</v>
      </c>
      <c r="C9" s="24" t="s">
        <v>20</v>
      </c>
      <c r="D9" s="21"/>
      <c r="E9" s="1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33"/>
      <c r="R9" s="10">
        <f t="shared" si="0"/>
        <v>0</v>
      </c>
      <c r="AM9" s="24" t="s">
        <v>20</v>
      </c>
      <c r="AN9">
        <v>0</v>
      </c>
      <c r="AT9" s="23" t="s">
        <v>29</v>
      </c>
      <c r="AV9">
        <v>589</v>
      </c>
      <c r="AW9">
        <v>2020</v>
      </c>
      <c r="AX9">
        <v>140</v>
      </c>
      <c r="AY9">
        <v>3304</v>
      </c>
      <c r="AZ9">
        <v>0</v>
      </c>
      <c r="BA9">
        <v>3270</v>
      </c>
      <c r="BB9">
        <v>119</v>
      </c>
      <c r="BC9">
        <v>25</v>
      </c>
      <c r="BD9">
        <v>558</v>
      </c>
      <c r="BE9">
        <v>1496</v>
      </c>
      <c r="BF9">
        <v>274</v>
      </c>
      <c r="BG9">
        <v>0</v>
      </c>
      <c r="BH9">
        <v>0</v>
      </c>
      <c r="BI9">
        <v>0</v>
      </c>
      <c r="BJ9">
        <v>5</v>
      </c>
      <c r="BK9">
        <v>696</v>
      </c>
      <c r="BL9">
        <v>952</v>
      </c>
      <c r="BM9">
        <v>946</v>
      </c>
      <c r="BN9">
        <v>1</v>
      </c>
      <c r="BO9">
        <v>700</v>
      </c>
      <c r="BP9">
        <v>249</v>
      </c>
      <c r="BQ9">
        <v>2293</v>
      </c>
      <c r="BR9">
        <v>2493</v>
      </c>
      <c r="BS9">
        <v>4278</v>
      </c>
      <c r="BT9">
        <v>514</v>
      </c>
    </row>
    <row r="10" spans="1:73" x14ac:dyDescent="0.25">
      <c r="A10" s="1"/>
      <c r="B10" s="3" t="s">
        <v>8</v>
      </c>
      <c r="C10" s="24" t="s">
        <v>12</v>
      </c>
      <c r="D10" s="21"/>
      <c r="E10" s="19"/>
      <c r="F10" s="9">
        <v>0</v>
      </c>
      <c r="G10" s="9">
        <v>0</v>
      </c>
      <c r="H10" s="9"/>
      <c r="I10" s="9">
        <v>30</v>
      </c>
      <c r="J10" s="9"/>
      <c r="K10" s="9"/>
      <c r="L10" s="9">
        <v>10</v>
      </c>
      <c r="M10" s="9"/>
      <c r="N10" s="9"/>
      <c r="O10" s="9">
        <v>7</v>
      </c>
      <c r="P10" s="9"/>
      <c r="Q10" s="33"/>
      <c r="R10" s="10">
        <f t="shared" si="0"/>
        <v>47</v>
      </c>
      <c r="AM10" s="24" t="s">
        <v>12</v>
      </c>
      <c r="AN10">
        <v>47</v>
      </c>
      <c r="AT10" s="24" t="s">
        <v>20</v>
      </c>
      <c r="AV10">
        <v>0</v>
      </c>
      <c r="AW10">
        <v>42</v>
      </c>
      <c r="AX10">
        <v>336</v>
      </c>
      <c r="AY10">
        <v>91</v>
      </c>
      <c r="AZ10">
        <v>0</v>
      </c>
      <c r="BA10">
        <v>882</v>
      </c>
      <c r="BB10">
        <v>125</v>
      </c>
      <c r="BC10">
        <v>303</v>
      </c>
      <c r="BD10">
        <v>65</v>
      </c>
      <c r="BE10">
        <v>814</v>
      </c>
      <c r="BF10">
        <v>906</v>
      </c>
      <c r="BG10">
        <v>0</v>
      </c>
      <c r="BH10">
        <v>0</v>
      </c>
      <c r="BI10">
        <v>40</v>
      </c>
      <c r="BJ10">
        <v>440</v>
      </c>
      <c r="BK10">
        <v>1405</v>
      </c>
      <c r="BL10">
        <v>2040</v>
      </c>
      <c r="BM10">
        <v>1303</v>
      </c>
      <c r="BN10">
        <v>0</v>
      </c>
      <c r="BO10">
        <v>16</v>
      </c>
      <c r="BP10">
        <v>25</v>
      </c>
      <c r="BQ10">
        <v>94</v>
      </c>
      <c r="BR10">
        <v>90</v>
      </c>
      <c r="BS10">
        <v>1</v>
      </c>
      <c r="BT10">
        <v>0</v>
      </c>
    </row>
    <row r="11" spans="1:73" x14ac:dyDescent="0.25">
      <c r="A11" s="16"/>
      <c r="B11" s="1" t="s">
        <v>5</v>
      </c>
      <c r="C11" s="24" t="s">
        <v>13</v>
      </c>
      <c r="D11" s="21">
        <v>0</v>
      </c>
      <c r="E11" s="19">
        <v>0</v>
      </c>
      <c r="F11" s="9">
        <v>0</v>
      </c>
      <c r="G11" s="9">
        <v>0</v>
      </c>
      <c r="H11" s="9">
        <v>54</v>
      </c>
      <c r="I11" s="9">
        <v>165</v>
      </c>
      <c r="J11" s="9">
        <v>270</v>
      </c>
      <c r="K11" s="9">
        <v>95</v>
      </c>
      <c r="L11" s="9">
        <v>10</v>
      </c>
      <c r="M11" s="9"/>
      <c r="N11" s="9"/>
      <c r="O11" s="9">
        <v>143</v>
      </c>
      <c r="P11" s="9">
        <v>512</v>
      </c>
      <c r="Q11" s="33">
        <v>2084</v>
      </c>
      <c r="R11" s="10">
        <f t="shared" si="0"/>
        <v>3333</v>
      </c>
      <c r="AM11" s="24" t="s">
        <v>13</v>
      </c>
      <c r="AN11">
        <v>3333</v>
      </c>
      <c r="AT11" s="24" t="s">
        <v>12</v>
      </c>
      <c r="AV11">
        <v>47</v>
      </c>
      <c r="AW11">
        <v>70</v>
      </c>
      <c r="AX11">
        <v>187</v>
      </c>
      <c r="AY11">
        <v>288</v>
      </c>
      <c r="AZ11">
        <v>0</v>
      </c>
      <c r="BA11">
        <v>992</v>
      </c>
      <c r="BB11">
        <v>299</v>
      </c>
      <c r="BC11">
        <v>100</v>
      </c>
      <c r="BD11">
        <v>1688</v>
      </c>
      <c r="BE11">
        <v>515</v>
      </c>
      <c r="BF11">
        <v>352</v>
      </c>
      <c r="BG11">
        <v>0</v>
      </c>
      <c r="BH11">
        <v>0</v>
      </c>
      <c r="BI11">
        <v>0</v>
      </c>
      <c r="BJ11">
        <v>10</v>
      </c>
      <c r="BK11">
        <v>20</v>
      </c>
      <c r="BL11">
        <v>725</v>
      </c>
      <c r="BM11">
        <v>60</v>
      </c>
      <c r="BN11">
        <v>5</v>
      </c>
      <c r="BO11">
        <v>3</v>
      </c>
      <c r="BP11">
        <v>68</v>
      </c>
      <c r="BQ11">
        <v>165</v>
      </c>
      <c r="BR11">
        <v>209</v>
      </c>
      <c r="BS11">
        <v>22</v>
      </c>
      <c r="BT11">
        <v>116</v>
      </c>
    </row>
    <row r="12" spans="1:73" x14ac:dyDescent="0.25">
      <c r="A12" s="1"/>
      <c r="B12" s="1" t="s">
        <v>36</v>
      </c>
      <c r="C12" s="23" t="s">
        <v>36</v>
      </c>
      <c r="D12" s="21"/>
      <c r="E12" s="1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33"/>
      <c r="R12" s="10">
        <f t="shared" si="0"/>
        <v>0</v>
      </c>
      <c r="AM12" s="23" t="s">
        <v>36</v>
      </c>
      <c r="AN12">
        <v>0</v>
      </c>
      <c r="AT12" s="24" t="s">
        <v>13</v>
      </c>
      <c r="AV12">
        <v>3333</v>
      </c>
      <c r="AW12">
        <v>6147</v>
      </c>
      <c r="AX12">
        <v>4885</v>
      </c>
      <c r="AY12">
        <v>9864</v>
      </c>
      <c r="AZ12">
        <v>9745</v>
      </c>
      <c r="BA12">
        <v>3124</v>
      </c>
      <c r="BB12">
        <v>3154</v>
      </c>
      <c r="BC12">
        <v>3363</v>
      </c>
      <c r="BD12">
        <v>9336</v>
      </c>
      <c r="BE12">
        <v>3102</v>
      </c>
      <c r="BF12">
        <v>5082</v>
      </c>
      <c r="BG12">
        <v>1933</v>
      </c>
      <c r="BH12">
        <v>2215</v>
      </c>
      <c r="BI12">
        <v>1965</v>
      </c>
      <c r="BJ12">
        <v>1800</v>
      </c>
      <c r="BK12">
        <v>3021</v>
      </c>
      <c r="BL12">
        <v>2410</v>
      </c>
      <c r="BM12">
        <v>960</v>
      </c>
      <c r="BN12">
        <v>1</v>
      </c>
      <c r="BO12">
        <v>38</v>
      </c>
      <c r="BP12">
        <v>63</v>
      </c>
      <c r="BQ12">
        <v>40</v>
      </c>
      <c r="BR12">
        <v>50</v>
      </c>
      <c r="BS12">
        <v>57</v>
      </c>
      <c r="BT12">
        <v>98</v>
      </c>
    </row>
    <row r="13" spans="1:73" x14ac:dyDescent="0.25">
      <c r="A13" s="1"/>
      <c r="B13" s="1"/>
      <c r="C13" s="23"/>
      <c r="D13" s="21"/>
      <c r="E13" s="1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33"/>
      <c r="R13" s="10">
        <f t="shared" si="0"/>
        <v>0</v>
      </c>
      <c r="AM13" s="23"/>
      <c r="AT13" s="23" t="s">
        <v>36</v>
      </c>
      <c r="AV13">
        <v>0</v>
      </c>
      <c r="AW13">
        <v>0</v>
      </c>
      <c r="AX13">
        <v>272</v>
      </c>
      <c r="AY13">
        <v>5</v>
      </c>
      <c r="AZ13">
        <v>0</v>
      </c>
      <c r="BA13">
        <v>340</v>
      </c>
      <c r="BB13">
        <v>0</v>
      </c>
      <c r="BC13">
        <v>0</v>
      </c>
      <c r="BD13">
        <v>0</v>
      </c>
      <c r="BE13">
        <v>20</v>
      </c>
      <c r="BF13">
        <v>6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10</v>
      </c>
      <c r="BS13">
        <v>0</v>
      </c>
      <c r="BT13">
        <v>0</v>
      </c>
    </row>
    <row r="14" spans="1:73" ht="15.75" thickBot="1" x14ac:dyDescent="0.3">
      <c r="A14" s="1"/>
      <c r="B14" s="1"/>
      <c r="C14" s="35" t="s">
        <v>97</v>
      </c>
      <c r="D14" s="1">
        <f t="shared" ref="D14:R14" si="1">SUM(D5:D13)</f>
        <v>0</v>
      </c>
      <c r="E14" s="1">
        <f t="shared" si="1"/>
        <v>0</v>
      </c>
      <c r="F14" s="1">
        <f t="shared" si="1"/>
        <v>0</v>
      </c>
      <c r="G14" s="1">
        <f t="shared" si="1"/>
        <v>0</v>
      </c>
      <c r="H14" s="1">
        <f t="shared" si="1"/>
        <v>94</v>
      </c>
      <c r="I14" s="1">
        <f t="shared" si="1"/>
        <v>315</v>
      </c>
      <c r="J14" s="1">
        <f t="shared" si="1"/>
        <v>295</v>
      </c>
      <c r="K14" s="1">
        <f t="shared" si="1"/>
        <v>185</v>
      </c>
      <c r="L14" s="1">
        <f t="shared" si="1"/>
        <v>20</v>
      </c>
      <c r="M14" s="1">
        <f t="shared" si="1"/>
        <v>0</v>
      </c>
      <c r="N14" s="1">
        <f t="shared" si="1"/>
        <v>0</v>
      </c>
      <c r="O14" s="1">
        <f t="shared" si="1"/>
        <v>180</v>
      </c>
      <c r="P14" s="1">
        <f t="shared" si="1"/>
        <v>525</v>
      </c>
      <c r="Q14" s="1">
        <f t="shared" si="1"/>
        <v>2436</v>
      </c>
      <c r="R14" s="12">
        <f t="shared" si="1"/>
        <v>4050</v>
      </c>
      <c r="AM14" s="35" t="s">
        <v>97</v>
      </c>
      <c r="AN14">
        <v>4050</v>
      </c>
      <c r="AT14" s="23"/>
    </row>
    <row r="15" spans="1:73" ht="15.75" thickTop="1" x14ac:dyDescent="0.25">
      <c r="C15" s="34" t="s">
        <v>96</v>
      </c>
      <c r="D15">
        <f t="shared" ref="D15:Q15" si="2">COUNT(D5:D12)</f>
        <v>1</v>
      </c>
      <c r="E15">
        <f t="shared" si="2"/>
        <v>2</v>
      </c>
      <c r="F15">
        <f t="shared" si="2"/>
        <v>3</v>
      </c>
      <c r="G15">
        <f t="shared" si="2"/>
        <v>3</v>
      </c>
      <c r="H15">
        <f t="shared" si="2"/>
        <v>3</v>
      </c>
      <c r="I15">
        <f t="shared" si="2"/>
        <v>4</v>
      </c>
      <c r="J15">
        <f t="shared" si="2"/>
        <v>3</v>
      </c>
      <c r="K15">
        <f t="shared" si="2"/>
        <v>3</v>
      </c>
      <c r="L15">
        <f t="shared" si="2"/>
        <v>2</v>
      </c>
      <c r="M15">
        <f t="shared" si="2"/>
        <v>0</v>
      </c>
      <c r="N15">
        <f t="shared" si="2"/>
        <v>0</v>
      </c>
      <c r="O15">
        <f t="shared" si="2"/>
        <v>3</v>
      </c>
      <c r="P15">
        <f t="shared" si="2"/>
        <v>2</v>
      </c>
      <c r="Q15">
        <f t="shared" si="2"/>
        <v>2</v>
      </c>
      <c r="R15" s="36">
        <f>MAX(D15:Q15)</f>
        <v>4</v>
      </c>
      <c r="AM15" s="34" t="s">
        <v>96</v>
      </c>
      <c r="AN15">
        <v>4</v>
      </c>
      <c r="AT15" s="35" t="s">
        <v>97</v>
      </c>
      <c r="AV15">
        <v>4050</v>
      </c>
      <c r="AW15">
        <v>8653</v>
      </c>
      <c r="AX15">
        <v>5852</v>
      </c>
      <c r="AY15">
        <v>15129</v>
      </c>
      <c r="AZ15">
        <v>9745</v>
      </c>
      <c r="BA15">
        <v>9133</v>
      </c>
      <c r="BB15">
        <v>3801</v>
      </c>
      <c r="BC15">
        <v>4036</v>
      </c>
      <c r="BD15">
        <v>12684</v>
      </c>
      <c r="BE15">
        <v>6049</v>
      </c>
      <c r="BF15">
        <v>6810</v>
      </c>
      <c r="BG15">
        <v>1937</v>
      </c>
      <c r="BH15">
        <v>2230</v>
      </c>
      <c r="BI15">
        <v>2135</v>
      </c>
      <c r="BJ15">
        <v>2257</v>
      </c>
      <c r="BK15">
        <v>5253</v>
      </c>
      <c r="BL15">
        <v>6173</v>
      </c>
      <c r="BM15">
        <v>3284</v>
      </c>
      <c r="BN15">
        <v>7</v>
      </c>
      <c r="BO15">
        <v>757</v>
      </c>
      <c r="BP15">
        <v>416</v>
      </c>
      <c r="BQ15">
        <v>2594</v>
      </c>
      <c r="BR15">
        <v>2962</v>
      </c>
      <c r="BS15">
        <v>4378</v>
      </c>
      <c r="BT15">
        <v>729</v>
      </c>
    </row>
    <row r="16" spans="1:73" ht="22.5" x14ac:dyDescent="0.3">
      <c r="A16" s="1"/>
      <c r="B16" s="4" t="s">
        <v>1</v>
      </c>
      <c r="C16" s="2"/>
      <c r="D16" s="3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AM16" s="2"/>
      <c r="AT16" s="34" t="s">
        <v>96</v>
      </c>
      <c r="AV16">
        <v>4</v>
      </c>
      <c r="AW16">
        <v>5</v>
      </c>
      <c r="AX16">
        <v>6</v>
      </c>
      <c r="AY16">
        <v>6</v>
      </c>
      <c r="AZ16">
        <v>4</v>
      </c>
      <c r="BA16">
        <v>6</v>
      </c>
      <c r="BB16">
        <v>4</v>
      </c>
      <c r="BC16">
        <v>5</v>
      </c>
      <c r="BD16">
        <v>5</v>
      </c>
      <c r="BE16">
        <v>6</v>
      </c>
      <c r="BF16">
        <v>6</v>
      </c>
      <c r="BG16">
        <v>2</v>
      </c>
      <c r="BH16">
        <v>2</v>
      </c>
      <c r="BI16">
        <v>3</v>
      </c>
      <c r="BJ16">
        <v>4</v>
      </c>
      <c r="BK16">
        <v>5</v>
      </c>
      <c r="BL16">
        <v>5</v>
      </c>
      <c r="BM16">
        <v>4</v>
      </c>
      <c r="BN16">
        <v>3</v>
      </c>
      <c r="BO16">
        <v>3</v>
      </c>
      <c r="BP16">
        <v>4</v>
      </c>
      <c r="BQ16">
        <v>3</v>
      </c>
      <c r="BR16">
        <v>6</v>
      </c>
      <c r="BS16">
        <v>5</v>
      </c>
      <c r="BT16">
        <v>3</v>
      </c>
    </row>
    <row r="17" spans="1:50" x14ac:dyDescent="0.25">
      <c r="A17" s="1"/>
      <c r="B17" s="1"/>
      <c r="C17" s="2"/>
      <c r="D17" s="30" t="s">
        <v>38</v>
      </c>
      <c r="E17" s="30" t="s">
        <v>39</v>
      </c>
      <c r="F17" s="30" t="s">
        <v>41</v>
      </c>
      <c r="G17" s="30" t="s">
        <v>40</v>
      </c>
      <c r="H17" s="30" t="s">
        <v>42</v>
      </c>
      <c r="I17" s="30" t="s">
        <v>43</v>
      </c>
      <c r="J17" s="30" t="s">
        <v>44</v>
      </c>
      <c r="K17" s="30" t="s">
        <v>45</v>
      </c>
      <c r="L17" s="30" t="s">
        <v>46</v>
      </c>
      <c r="M17" s="30" t="s">
        <v>47</v>
      </c>
      <c r="N17" s="30" t="s">
        <v>48</v>
      </c>
      <c r="O17" s="30" t="s">
        <v>46</v>
      </c>
      <c r="P17" s="30" t="s">
        <v>47</v>
      </c>
      <c r="Q17" s="30" t="s">
        <v>48</v>
      </c>
      <c r="R17" s="1"/>
      <c r="AM17" s="2"/>
    </row>
    <row r="18" spans="1:50" ht="18" thickBot="1" x14ac:dyDescent="0.35">
      <c r="A18" s="1"/>
      <c r="B18" s="5" t="s">
        <v>2</v>
      </c>
      <c r="C18" s="6" t="s">
        <v>3</v>
      </c>
      <c r="D18" s="7" t="s">
        <v>9</v>
      </c>
      <c r="E18" s="7" t="s">
        <v>9</v>
      </c>
      <c r="F18" s="7" t="s">
        <v>9</v>
      </c>
      <c r="G18" s="7" t="s">
        <v>9</v>
      </c>
      <c r="H18" s="7" t="s">
        <v>9</v>
      </c>
      <c r="I18" s="7" t="s">
        <v>9</v>
      </c>
      <c r="J18" s="7" t="s">
        <v>9</v>
      </c>
      <c r="K18" s="7" t="s">
        <v>9</v>
      </c>
      <c r="L18" s="7" t="s">
        <v>9</v>
      </c>
      <c r="M18" s="7" t="s">
        <v>9</v>
      </c>
      <c r="N18" s="7" t="s">
        <v>9</v>
      </c>
      <c r="O18" s="7" t="s">
        <v>9</v>
      </c>
      <c r="P18" s="7" t="s">
        <v>9</v>
      </c>
      <c r="Q18" s="7" t="s">
        <v>9</v>
      </c>
      <c r="R18" s="8" t="s">
        <v>10</v>
      </c>
      <c r="AM18" s="6" t="s">
        <v>3</v>
      </c>
      <c r="AN18" t="s">
        <v>10</v>
      </c>
    </row>
    <row r="19" spans="1:50" ht="16.5" thickTop="1" thickBot="1" x14ac:dyDescent="0.3">
      <c r="A19" s="13" t="s">
        <v>52</v>
      </c>
      <c r="B19" s="1"/>
      <c r="C19" s="22"/>
      <c r="D19" s="3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AM19" s="22"/>
    </row>
    <row r="20" spans="1:50" x14ac:dyDescent="0.25">
      <c r="A20" s="1"/>
      <c r="B20" s="1" t="s">
        <v>26</v>
      </c>
      <c r="C20" s="23" t="s">
        <v>27</v>
      </c>
      <c r="D20" s="21"/>
      <c r="E20" s="19"/>
      <c r="F20" s="9"/>
      <c r="G20" s="9"/>
      <c r="H20" s="9">
        <v>1</v>
      </c>
      <c r="I20" s="9">
        <v>90</v>
      </c>
      <c r="J20" s="9">
        <v>20</v>
      </c>
      <c r="K20" s="9">
        <v>60</v>
      </c>
      <c r="L20" s="9">
        <v>160</v>
      </c>
      <c r="M20" s="9"/>
      <c r="N20" s="9">
        <v>40</v>
      </c>
      <c r="O20" s="9"/>
      <c r="P20" s="9">
        <v>3</v>
      </c>
      <c r="Q20" s="9"/>
      <c r="R20" s="10">
        <f t="shared" ref="R20:R28" si="3">SUM(D20:Q20)</f>
        <v>374</v>
      </c>
      <c r="AM20" s="23" t="s">
        <v>27</v>
      </c>
      <c r="AN20">
        <v>374</v>
      </c>
      <c r="AX20" s="94"/>
    </row>
    <row r="21" spans="1:50" x14ac:dyDescent="0.25">
      <c r="A21" s="1"/>
      <c r="B21" s="18" t="s">
        <v>15</v>
      </c>
      <c r="C21" s="24" t="s">
        <v>22</v>
      </c>
      <c r="D21" s="21"/>
      <c r="E21" s="1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10">
        <f t="shared" si="3"/>
        <v>0</v>
      </c>
      <c r="AM21" s="24" t="s">
        <v>22</v>
      </c>
      <c r="AN21">
        <v>0</v>
      </c>
      <c r="AX21" s="94"/>
    </row>
    <row r="22" spans="1:50" x14ac:dyDescent="0.25">
      <c r="A22" s="1"/>
      <c r="B22" s="1" t="s">
        <v>104</v>
      </c>
      <c r="C22" s="23" t="s">
        <v>18</v>
      </c>
      <c r="D22" s="21"/>
      <c r="E22" s="1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10">
        <f t="shared" si="3"/>
        <v>0</v>
      </c>
      <c r="AM22" s="23" t="s">
        <v>18</v>
      </c>
      <c r="AN22">
        <v>0</v>
      </c>
      <c r="AX22" s="94"/>
    </row>
    <row r="23" spans="1:50" x14ac:dyDescent="0.25">
      <c r="A23" s="1"/>
      <c r="B23" s="3" t="s">
        <v>6</v>
      </c>
      <c r="C23" s="23" t="s">
        <v>29</v>
      </c>
      <c r="D23" s="21"/>
      <c r="E23" s="19"/>
      <c r="F23" s="9">
        <v>0</v>
      </c>
      <c r="G23" s="9">
        <v>0</v>
      </c>
      <c r="H23" s="9">
        <v>87</v>
      </c>
      <c r="I23" s="9">
        <v>1240</v>
      </c>
      <c r="J23" s="9">
        <v>119</v>
      </c>
      <c r="K23" s="9">
        <v>190</v>
      </c>
      <c r="L23" s="9">
        <v>120</v>
      </c>
      <c r="M23" s="9"/>
      <c r="N23" s="9">
        <v>55</v>
      </c>
      <c r="O23" s="9">
        <v>23</v>
      </c>
      <c r="P23" s="9">
        <v>167</v>
      </c>
      <c r="Q23" s="9">
        <v>19</v>
      </c>
      <c r="R23" s="10">
        <f t="shared" si="3"/>
        <v>2020</v>
      </c>
      <c r="AM23" s="23" t="s">
        <v>29</v>
      </c>
      <c r="AN23">
        <v>2020</v>
      </c>
      <c r="AX23" s="94"/>
    </row>
    <row r="24" spans="1:50" x14ac:dyDescent="0.25">
      <c r="A24" s="1"/>
      <c r="B24" s="18" t="s">
        <v>16</v>
      </c>
      <c r="C24" s="24" t="s">
        <v>20</v>
      </c>
      <c r="D24" s="21"/>
      <c r="E24" s="19"/>
      <c r="F24" s="9"/>
      <c r="G24" s="9"/>
      <c r="H24" s="9"/>
      <c r="I24" s="9"/>
      <c r="J24" s="9"/>
      <c r="K24" s="9">
        <v>2</v>
      </c>
      <c r="L24" s="9"/>
      <c r="M24" s="9"/>
      <c r="N24" s="9">
        <v>2</v>
      </c>
      <c r="O24" s="9"/>
      <c r="P24" s="9">
        <v>38</v>
      </c>
      <c r="Q24" s="9"/>
      <c r="R24" s="10">
        <f t="shared" si="3"/>
        <v>42</v>
      </c>
      <c r="AM24" s="24" t="s">
        <v>20</v>
      </c>
      <c r="AN24">
        <v>42</v>
      </c>
      <c r="AX24" s="94"/>
    </row>
    <row r="25" spans="1:50" x14ac:dyDescent="0.25">
      <c r="A25" s="1"/>
      <c r="B25" s="3" t="s">
        <v>8</v>
      </c>
      <c r="C25" s="24" t="s">
        <v>12</v>
      </c>
      <c r="D25" s="21"/>
      <c r="E25" s="19"/>
      <c r="F25" s="9">
        <v>0</v>
      </c>
      <c r="G25" s="9">
        <v>0</v>
      </c>
      <c r="H25" s="9">
        <v>2</v>
      </c>
      <c r="I25" s="9"/>
      <c r="J25" s="9">
        <v>20</v>
      </c>
      <c r="K25" s="9">
        <v>5</v>
      </c>
      <c r="L25" s="9">
        <v>5</v>
      </c>
      <c r="M25" s="9"/>
      <c r="N25" s="9">
        <v>10</v>
      </c>
      <c r="O25" s="9"/>
      <c r="P25" s="9">
        <v>12</v>
      </c>
      <c r="Q25" s="9">
        <v>16</v>
      </c>
      <c r="R25" s="10">
        <f t="shared" si="3"/>
        <v>70</v>
      </c>
      <c r="AM25" s="24" t="s">
        <v>12</v>
      </c>
      <c r="AN25">
        <v>70</v>
      </c>
      <c r="AX25" s="94"/>
    </row>
    <row r="26" spans="1:50" x14ac:dyDescent="0.25">
      <c r="A26" s="16"/>
      <c r="B26" s="1" t="s">
        <v>5</v>
      </c>
      <c r="C26" s="24" t="s">
        <v>13</v>
      </c>
      <c r="D26" s="21"/>
      <c r="E26" s="19"/>
      <c r="F26" s="9">
        <v>0</v>
      </c>
      <c r="G26" s="9">
        <v>0</v>
      </c>
      <c r="H26" s="9">
        <v>157</v>
      </c>
      <c r="I26" s="9">
        <v>920</v>
      </c>
      <c r="J26" s="9">
        <v>112</v>
      </c>
      <c r="K26" s="9">
        <v>290</v>
      </c>
      <c r="L26" s="9">
        <v>630</v>
      </c>
      <c r="M26" s="9"/>
      <c r="N26" s="9">
        <v>556</v>
      </c>
      <c r="O26" s="9">
        <v>620</v>
      </c>
      <c r="P26" s="9">
        <v>1654</v>
      </c>
      <c r="Q26" s="9">
        <v>1208</v>
      </c>
      <c r="R26" s="10">
        <f t="shared" si="3"/>
        <v>6147</v>
      </c>
      <c r="AM26" s="24" t="s">
        <v>13</v>
      </c>
      <c r="AN26">
        <v>6147</v>
      </c>
      <c r="AX26" s="94"/>
    </row>
    <row r="27" spans="1:50" x14ac:dyDescent="0.25">
      <c r="A27" s="1"/>
      <c r="B27" s="1" t="s">
        <v>36</v>
      </c>
      <c r="C27" s="23" t="s">
        <v>36</v>
      </c>
      <c r="D27" s="21"/>
      <c r="E27" s="1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10">
        <f t="shared" si="3"/>
        <v>0</v>
      </c>
      <c r="AM27" s="23" t="s">
        <v>36</v>
      </c>
      <c r="AN27">
        <v>0</v>
      </c>
      <c r="AX27" s="94"/>
    </row>
    <row r="28" spans="1:50" x14ac:dyDescent="0.25">
      <c r="A28" s="1"/>
      <c r="B28" s="1"/>
      <c r="C28" s="23"/>
      <c r="D28" s="21"/>
      <c r="E28" s="1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10">
        <f t="shared" si="3"/>
        <v>0</v>
      </c>
      <c r="AM28" s="23"/>
      <c r="AX28" s="94"/>
    </row>
    <row r="29" spans="1:50" ht="15.75" thickBot="1" x14ac:dyDescent="0.3">
      <c r="A29" s="1"/>
      <c r="B29" s="1"/>
      <c r="C29" s="35" t="s">
        <v>97</v>
      </c>
      <c r="D29" s="1">
        <f t="shared" ref="D29:I29" si="4">SUM(D20:D28)</f>
        <v>0</v>
      </c>
      <c r="E29" s="1">
        <f t="shared" si="4"/>
        <v>0</v>
      </c>
      <c r="F29" s="1">
        <f t="shared" si="4"/>
        <v>0</v>
      </c>
      <c r="G29" s="1">
        <f t="shared" si="4"/>
        <v>0</v>
      </c>
      <c r="H29" s="1">
        <f t="shared" si="4"/>
        <v>247</v>
      </c>
      <c r="I29" s="1">
        <f t="shared" si="4"/>
        <v>2250</v>
      </c>
      <c r="J29" s="1"/>
      <c r="K29" s="1"/>
      <c r="L29" s="1"/>
      <c r="M29" s="1"/>
      <c r="N29" s="1"/>
      <c r="O29" s="1"/>
      <c r="P29" s="1"/>
      <c r="Q29" s="1"/>
      <c r="R29" s="12">
        <f>SUM(R20:R28)</f>
        <v>8653</v>
      </c>
      <c r="AM29" s="35" t="s">
        <v>97</v>
      </c>
      <c r="AN29">
        <v>8653</v>
      </c>
      <c r="AX29" s="94"/>
    </row>
    <row r="30" spans="1:50" ht="15.75" thickTop="1" x14ac:dyDescent="0.25">
      <c r="C30" s="34" t="s">
        <v>96</v>
      </c>
      <c r="D30">
        <f t="shared" ref="D30:Q30" si="5">COUNT(D20:D27)</f>
        <v>0</v>
      </c>
      <c r="E30">
        <f t="shared" si="5"/>
        <v>0</v>
      </c>
      <c r="F30">
        <f t="shared" si="5"/>
        <v>3</v>
      </c>
      <c r="G30">
        <f t="shared" si="5"/>
        <v>3</v>
      </c>
      <c r="H30">
        <f t="shared" si="5"/>
        <v>4</v>
      </c>
      <c r="I30">
        <f t="shared" si="5"/>
        <v>3</v>
      </c>
      <c r="J30">
        <f t="shared" si="5"/>
        <v>4</v>
      </c>
      <c r="K30">
        <f t="shared" si="5"/>
        <v>5</v>
      </c>
      <c r="L30">
        <f t="shared" si="5"/>
        <v>4</v>
      </c>
      <c r="M30">
        <f t="shared" si="5"/>
        <v>0</v>
      </c>
      <c r="N30">
        <f t="shared" si="5"/>
        <v>5</v>
      </c>
      <c r="O30">
        <f t="shared" si="5"/>
        <v>2</v>
      </c>
      <c r="P30">
        <f t="shared" si="5"/>
        <v>5</v>
      </c>
      <c r="Q30">
        <f t="shared" si="5"/>
        <v>3</v>
      </c>
      <c r="R30" s="36">
        <f>MAX(D30:Q30)</f>
        <v>5</v>
      </c>
      <c r="AM30" s="34" t="s">
        <v>96</v>
      </c>
      <c r="AN30">
        <v>5</v>
      </c>
      <c r="AX30" s="94"/>
    </row>
    <row r="31" spans="1:50" ht="22.5" x14ac:dyDescent="0.3">
      <c r="A31" s="1"/>
      <c r="B31" s="4" t="s">
        <v>1</v>
      </c>
      <c r="C31" s="2"/>
      <c r="D31" s="3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AM31" s="2"/>
      <c r="AX31" s="94"/>
    </row>
    <row r="32" spans="1:50" x14ac:dyDescent="0.25">
      <c r="A32" s="1"/>
      <c r="B32" s="1"/>
      <c r="C32" s="2"/>
      <c r="D32" s="30" t="s">
        <v>38</v>
      </c>
      <c r="E32" s="30" t="s">
        <v>39</v>
      </c>
      <c r="F32" s="30" t="s">
        <v>41</v>
      </c>
      <c r="G32" s="30" t="s">
        <v>40</v>
      </c>
      <c r="H32" s="30" t="s">
        <v>42</v>
      </c>
      <c r="I32" s="30" t="s">
        <v>43</v>
      </c>
      <c r="J32" s="30" t="s">
        <v>44</v>
      </c>
      <c r="K32" s="30" t="s">
        <v>45</v>
      </c>
      <c r="L32" s="30" t="s">
        <v>46</v>
      </c>
      <c r="M32" s="30" t="s">
        <v>47</v>
      </c>
      <c r="N32" s="30" t="s">
        <v>48</v>
      </c>
      <c r="O32" s="30" t="s">
        <v>46</v>
      </c>
      <c r="P32" s="30" t="s">
        <v>47</v>
      </c>
      <c r="Q32" s="30" t="s">
        <v>48</v>
      </c>
      <c r="R32" s="1"/>
      <c r="AM32" s="2"/>
      <c r="AX32" s="94"/>
    </row>
    <row r="33" spans="1:50" ht="18" thickBot="1" x14ac:dyDescent="0.35">
      <c r="A33" s="1"/>
      <c r="B33" s="5" t="s">
        <v>2</v>
      </c>
      <c r="C33" s="6" t="s">
        <v>3</v>
      </c>
      <c r="D33" s="7" t="s">
        <v>9</v>
      </c>
      <c r="E33" s="7" t="s">
        <v>9</v>
      </c>
      <c r="F33" s="7" t="s">
        <v>9</v>
      </c>
      <c r="G33" s="7" t="s">
        <v>9</v>
      </c>
      <c r="H33" s="7" t="s">
        <v>9</v>
      </c>
      <c r="I33" s="7" t="s">
        <v>9</v>
      </c>
      <c r="J33" s="7" t="s">
        <v>9</v>
      </c>
      <c r="K33" s="7" t="s">
        <v>9</v>
      </c>
      <c r="L33" s="7" t="s">
        <v>9</v>
      </c>
      <c r="M33" s="7" t="s">
        <v>9</v>
      </c>
      <c r="N33" s="7" t="s">
        <v>9</v>
      </c>
      <c r="O33" s="7" t="s">
        <v>9</v>
      </c>
      <c r="P33" s="7" t="s">
        <v>9</v>
      </c>
      <c r="Q33" s="7" t="s">
        <v>9</v>
      </c>
      <c r="R33" s="8" t="s">
        <v>10</v>
      </c>
      <c r="AM33" s="6" t="s">
        <v>3</v>
      </c>
      <c r="AN33" t="s">
        <v>10</v>
      </c>
      <c r="AX33" s="94"/>
    </row>
    <row r="34" spans="1:50" ht="16.5" thickTop="1" thickBot="1" x14ac:dyDescent="0.3">
      <c r="A34" s="13" t="s">
        <v>53</v>
      </c>
      <c r="B34" s="1"/>
      <c r="C34" s="22"/>
      <c r="D34" s="3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AM34" s="22"/>
      <c r="AX34" s="95"/>
    </row>
    <row r="35" spans="1:50" x14ac:dyDescent="0.25">
      <c r="A35" s="1"/>
      <c r="B35" s="1" t="s">
        <v>26</v>
      </c>
      <c r="C35" s="23" t="s">
        <v>27</v>
      </c>
      <c r="D35" s="21"/>
      <c r="E35" s="19"/>
      <c r="F35" s="9"/>
      <c r="G35" s="9"/>
      <c r="H35" s="9">
        <v>1</v>
      </c>
      <c r="I35" s="9"/>
      <c r="J35" s="9"/>
      <c r="K35" s="9"/>
      <c r="L35" s="9"/>
      <c r="M35" s="9"/>
      <c r="N35" s="9"/>
      <c r="O35" s="9"/>
      <c r="P35" s="9">
        <v>30</v>
      </c>
      <c r="Q35" s="9"/>
      <c r="R35" s="10">
        <f t="shared" ref="R35:R43" si="6">SUM(D35:Q35)</f>
        <v>31</v>
      </c>
      <c r="AM35" s="23" t="s">
        <v>27</v>
      </c>
      <c r="AN35">
        <v>31</v>
      </c>
      <c r="AX35" s="95"/>
    </row>
    <row r="36" spans="1:50" x14ac:dyDescent="0.25">
      <c r="A36" s="1"/>
      <c r="B36" s="18" t="s">
        <v>15</v>
      </c>
      <c r="C36" s="24" t="s">
        <v>22</v>
      </c>
      <c r="D36" s="21"/>
      <c r="E36" s="1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10">
        <f t="shared" si="6"/>
        <v>0</v>
      </c>
      <c r="AM36" s="24" t="s">
        <v>22</v>
      </c>
      <c r="AN36">
        <v>0</v>
      </c>
      <c r="AX36" s="95"/>
    </row>
    <row r="37" spans="1:50" x14ac:dyDescent="0.25">
      <c r="A37" s="1"/>
      <c r="B37" s="1" t="s">
        <v>104</v>
      </c>
      <c r="C37" s="23" t="s">
        <v>18</v>
      </c>
      <c r="D37" s="21"/>
      <c r="E37" s="19"/>
      <c r="F37" s="9"/>
      <c r="G37" s="9"/>
      <c r="H37" s="9">
        <v>1</v>
      </c>
      <c r="I37" s="9"/>
      <c r="J37" s="9"/>
      <c r="K37" s="9"/>
      <c r="L37" s="9"/>
      <c r="M37" s="9"/>
      <c r="N37" s="9"/>
      <c r="O37" s="9"/>
      <c r="P37" s="9"/>
      <c r="Q37" s="9"/>
      <c r="R37" s="10">
        <f t="shared" si="6"/>
        <v>1</v>
      </c>
      <c r="AM37" s="23" t="s">
        <v>18</v>
      </c>
      <c r="AN37">
        <v>1</v>
      </c>
    </row>
    <row r="38" spans="1:50" x14ac:dyDescent="0.25">
      <c r="A38" s="1"/>
      <c r="B38" s="3" t="s">
        <v>6</v>
      </c>
      <c r="C38" s="23" t="s">
        <v>29</v>
      </c>
      <c r="D38" s="21"/>
      <c r="E38" s="19"/>
      <c r="F38" s="9"/>
      <c r="G38" s="9"/>
      <c r="H38" s="9"/>
      <c r="I38" s="9"/>
      <c r="J38" s="9"/>
      <c r="K38" s="9">
        <v>15</v>
      </c>
      <c r="L38" s="9"/>
      <c r="M38" s="9"/>
      <c r="N38" s="9"/>
      <c r="O38" s="9"/>
      <c r="P38" s="9">
        <v>65</v>
      </c>
      <c r="Q38" s="9">
        <v>60</v>
      </c>
      <c r="R38" s="10">
        <f t="shared" si="6"/>
        <v>140</v>
      </c>
      <c r="AM38" s="23" t="s">
        <v>29</v>
      </c>
      <c r="AN38">
        <v>140</v>
      </c>
    </row>
    <row r="39" spans="1:50" x14ac:dyDescent="0.25">
      <c r="A39" s="1"/>
      <c r="B39" s="18" t="s">
        <v>16</v>
      </c>
      <c r="C39" s="24" t="s">
        <v>20</v>
      </c>
      <c r="D39" s="21"/>
      <c r="E39" s="19"/>
      <c r="F39" s="9"/>
      <c r="G39" s="9">
        <v>0</v>
      </c>
      <c r="H39" s="9">
        <v>1</v>
      </c>
      <c r="I39" s="9"/>
      <c r="J39" s="9">
        <v>40</v>
      </c>
      <c r="K39" s="9"/>
      <c r="L39" s="9">
        <v>230</v>
      </c>
      <c r="M39" s="9"/>
      <c r="N39" s="9">
        <v>65</v>
      </c>
      <c r="O39" s="9"/>
      <c r="P39" s="9"/>
      <c r="Q39" s="9"/>
      <c r="R39" s="10">
        <f t="shared" si="6"/>
        <v>336</v>
      </c>
      <c r="AM39" s="24" t="s">
        <v>20</v>
      </c>
      <c r="AN39">
        <v>336</v>
      </c>
    </row>
    <row r="40" spans="1:50" x14ac:dyDescent="0.25">
      <c r="A40" s="1"/>
      <c r="B40" s="3" t="s">
        <v>8</v>
      </c>
      <c r="C40" s="24" t="s">
        <v>12</v>
      </c>
      <c r="D40" s="21"/>
      <c r="E40" s="19"/>
      <c r="F40" s="9">
        <v>0</v>
      </c>
      <c r="G40" s="9">
        <v>0</v>
      </c>
      <c r="H40" s="9">
        <v>12</v>
      </c>
      <c r="I40" s="9">
        <v>21</v>
      </c>
      <c r="J40" s="9">
        <v>6</v>
      </c>
      <c r="K40" s="9">
        <v>85</v>
      </c>
      <c r="L40" s="9">
        <v>10</v>
      </c>
      <c r="M40" s="9"/>
      <c r="N40" s="9">
        <v>20</v>
      </c>
      <c r="O40" s="9"/>
      <c r="P40" s="9"/>
      <c r="Q40" s="9">
        <v>33</v>
      </c>
      <c r="R40" s="10">
        <f t="shared" si="6"/>
        <v>187</v>
      </c>
      <c r="AM40" s="24" t="s">
        <v>12</v>
      </c>
      <c r="AN40">
        <v>187</v>
      </c>
    </row>
    <row r="41" spans="1:50" x14ac:dyDescent="0.25">
      <c r="A41" s="16"/>
      <c r="B41" s="1" t="s">
        <v>5</v>
      </c>
      <c r="C41" s="24" t="s">
        <v>13</v>
      </c>
      <c r="D41" s="21"/>
      <c r="E41" s="19"/>
      <c r="F41" s="9">
        <v>0</v>
      </c>
      <c r="G41" s="9">
        <v>0</v>
      </c>
      <c r="H41" s="9">
        <v>125</v>
      </c>
      <c r="I41" s="9">
        <v>600</v>
      </c>
      <c r="J41" s="9">
        <v>345</v>
      </c>
      <c r="K41" s="9">
        <v>330</v>
      </c>
      <c r="L41" s="9">
        <v>242</v>
      </c>
      <c r="M41" s="9"/>
      <c r="N41" s="9">
        <v>430</v>
      </c>
      <c r="O41" s="9">
        <v>960</v>
      </c>
      <c r="P41" s="9">
        <v>1625</v>
      </c>
      <c r="Q41" s="9">
        <v>228</v>
      </c>
      <c r="R41" s="10">
        <f t="shared" si="6"/>
        <v>4885</v>
      </c>
      <c r="AM41" s="24" t="s">
        <v>13</v>
      </c>
      <c r="AN41">
        <v>4885</v>
      </c>
    </row>
    <row r="42" spans="1:50" x14ac:dyDescent="0.25">
      <c r="A42" s="1"/>
      <c r="B42" s="1" t="s">
        <v>36</v>
      </c>
      <c r="C42" s="23" t="s">
        <v>36</v>
      </c>
      <c r="D42" s="21"/>
      <c r="E42" s="19"/>
      <c r="F42" s="9"/>
      <c r="G42" s="9"/>
      <c r="H42" s="9">
        <v>2</v>
      </c>
      <c r="I42" s="9"/>
      <c r="J42" s="9">
        <v>10</v>
      </c>
      <c r="K42" s="9">
        <v>40</v>
      </c>
      <c r="L42" s="9"/>
      <c r="M42" s="9"/>
      <c r="N42" s="9"/>
      <c r="O42" s="9">
        <v>220</v>
      </c>
      <c r="P42" s="9"/>
      <c r="Q42" s="9"/>
      <c r="R42" s="10">
        <f t="shared" si="6"/>
        <v>272</v>
      </c>
      <c r="AM42" s="23" t="s">
        <v>36</v>
      </c>
      <c r="AN42">
        <v>272</v>
      </c>
    </row>
    <row r="43" spans="1:50" x14ac:dyDescent="0.25">
      <c r="A43" s="1"/>
      <c r="B43" s="1"/>
      <c r="C43" s="23"/>
      <c r="D43" s="21"/>
      <c r="E43" s="1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10">
        <f t="shared" si="6"/>
        <v>0</v>
      </c>
      <c r="AM43" s="23"/>
    </row>
    <row r="44" spans="1:50" ht="15.75" thickBot="1" x14ac:dyDescent="0.3">
      <c r="A44" s="1"/>
      <c r="B44" s="1"/>
      <c r="C44" s="35" t="s">
        <v>97</v>
      </c>
      <c r="D44" s="1">
        <f t="shared" ref="D44:R44" si="7">SUM(D35:D43)</f>
        <v>0</v>
      </c>
      <c r="E44" s="1">
        <f t="shared" si="7"/>
        <v>0</v>
      </c>
      <c r="F44" s="1">
        <f t="shared" si="7"/>
        <v>0</v>
      </c>
      <c r="G44" s="1">
        <f t="shared" si="7"/>
        <v>0</v>
      </c>
      <c r="H44" s="1">
        <f t="shared" si="7"/>
        <v>142</v>
      </c>
      <c r="I44" s="1">
        <f t="shared" si="7"/>
        <v>621</v>
      </c>
      <c r="J44" s="1">
        <f t="shared" si="7"/>
        <v>401</v>
      </c>
      <c r="K44" s="1">
        <f t="shared" si="7"/>
        <v>470</v>
      </c>
      <c r="L44" s="1">
        <f t="shared" si="7"/>
        <v>482</v>
      </c>
      <c r="M44" s="1">
        <f t="shared" si="7"/>
        <v>0</v>
      </c>
      <c r="N44" s="1">
        <f t="shared" si="7"/>
        <v>515</v>
      </c>
      <c r="O44" s="1">
        <f t="shared" si="7"/>
        <v>1180</v>
      </c>
      <c r="P44" s="1">
        <f t="shared" si="7"/>
        <v>1720</v>
      </c>
      <c r="Q44" s="1">
        <f t="shared" si="7"/>
        <v>321</v>
      </c>
      <c r="R44" s="12">
        <f t="shared" si="7"/>
        <v>5852</v>
      </c>
      <c r="AM44" s="35" t="s">
        <v>97</v>
      </c>
      <c r="AN44">
        <v>5852</v>
      </c>
    </row>
    <row r="45" spans="1:50" ht="15.75" thickTop="1" x14ac:dyDescent="0.25">
      <c r="C45" s="34" t="s">
        <v>96</v>
      </c>
      <c r="D45">
        <f t="shared" ref="D45:Q45" si="8">COUNT(D35:D42)</f>
        <v>0</v>
      </c>
      <c r="E45">
        <f t="shared" si="8"/>
        <v>0</v>
      </c>
      <c r="F45">
        <f t="shared" si="8"/>
        <v>2</v>
      </c>
      <c r="G45">
        <f t="shared" si="8"/>
        <v>3</v>
      </c>
      <c r="H45">
        <f t="shared" si="8"/>
        <v>6</v>
      </c>
      <c r="I45">
        <f t="shared" si="8"/>
        <v>2</v>
      </c>
      <c r="J45">
        <f t="shared" si="8"/>
        <v>4</v>
      </c>
      <c r="K45">
        <f t="shared" si="8"/>
        <v>4</v>
      </c>
      <c r="L45">
        <f t="shared" si="8"/>
        <v>3</v>
      </c>
      <c r="M45">
        <f t="shared" si="8"/>
        <v>0</v>
      </c>
      <c r="N45">
        <f t="shared" si="8"/>
        <v>3</v>
      </c>
      <c r="O45">
        <f t="shared" si="8"/>
        <v>2</v>
      </c>
      <c r="P45">
        <f t="shared" si="8"/>
        <v>3</v>
      </c>
      <c r="Q45">
        <f t="shared" si="8"/>
        <v>3</v>
      </c>
      <c r="R45" s="36">
        <f>MAX(D45:Q45)</f>
        <v>6</v>
      </c>
      <c r="AM45" s="34" t="s">
        <v>96</v>
      </c>
      <c r="AN45">
        <v>6</v>
      </c>
    </row>
    <row r="46" spans="1:50" ht="22.5" x14ac:dyDescent="0.3">
      <c r="A46" s="1"/>
      <c r="B46" s="4" t="s">
        <v>1</v>
      </c>
      <c r="C46" s="2"/>
      <c r="D46" s="3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AM46" s="2"/>
    </row>
    <row r="47" spans="1:50" x14ac:dyDescent="0.25">
      <c r="A47" s="1"/>
      <c r="B47" s="1"/>
      <c r="C47" s="2"/>
      <c r="D47" s="30" t="s">
        <v>38</v>
      </c>
      <c r="E47" s="30" t="s">
        <v>39</v>
      </c>
      <c r="F47" s="30" t="s">
        <v>41</v>
      </c>
      <c r="G47" s="30" t="s">
        <v>40</v>
      </c>
      <c r="H47" s="30" t="s">
        <v>42</v>
      </c>
      <c r="I47" s="30" t="s">
        <v>43</v>
      </c>
      <c r="J47" s="30" t="s">
        <v>44</v>
      </c>
      <c r="K47" s="30" t="s">
        <v>45</v>
      </c>
      <c r="L47" s="30" t="s">
        <v>46</v>
      </c>
      <c r="M47" s="30" t="s">
        <v>47</v>
      </c>
      <c r="N47" s="30" t="s">
        <v>48</v>
      </c>
      <c r="O47" s="30" t="s">
        <v>46</v>
      </c>
      <c r="P47" s="30" t="s">
        <v>47</v>
      </c>
      <c r="Q47" s="30" t="s">
        <v>48</v>
      </c>
      <c r="R47" s="1"/>
      <c r="AM47" s="2"/>
    </row>
    <row r="48" spans="1:50" ht="18" thickBot="1" x14ac:dyDescent="0.35">
      <c r="A48" s="1"/>
      <c r="B48" s="5" t="s">
        <v>2</v>
      </c>
      <c r="C48" s="6" t="s">
        <v>3</v>
      </c>
      <c r="D48" s="7" t="s">
        <v>9</v>
      </c>
      <c r="E48" s="7" t="s">
        <v>9</v>
      </c>
      <c r="F48" s="7" t="s">
        <v>9</v>
      </c>
      <c r="G48" s="7" t="s">
        <v>9</v>
      </c>
      <c r="H48" s="7" t="s">
        <v>9</v>
      </c>
      <c r="I48" s="7" t="s">
        <v>9</v>
      </c>
      <c r="J48" s="7" t="s">
        <v>9</v>
      </c>
      <c r="K48" s="7" t="s">
        <v>9</v>
      </c>
      <c r="L48" s="7" t="s">
        <v>9</v>
      </c>
      <c r="M48" s="7" t="s">
        <v>9</v>
      </c>
      <c r="N48" s="7" t="s">
        <v>9</v>
      </c>
      <c r="O48" s="7" t="s">
        <v>9</v>
      </c>
      <c r="P48" s="7" t="s">
        <v>9</v>
      </c>
      <c r="Q48" s="7" t="s">
        <v>9</v>
      </c>
      <c r="R48" s="8" t="s">
        <v>10</v>
      </c>
      <c r="AM48" s="6" t="s">
        <v>3</v>
      </c>
      <c r="AN48" t="s">
        <v>10</v>
      </c>
    </row>
    <row r="49" spans="1:40" ht="16.5" thickTop="1" thickBot="1" x14ac:dyDescent="0.3">
      <c r="A49" s="13" t="s">
        <v>54</v>
      </c>
      <c r="B49" s="1"/>
      <c r="C49" s="22"/>
      <c r="D49" s="3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AM49" s="22"/>
    </row>
    <row r="50" spans="1:40" x14ac:dyDescent="0.25">
      <c r="A50" s="1"/>
      <c r="B50" s="1" t="s">
        <v>26</v>
      </c>
      <c r="C50" s="23" t="s">
        <v>27</v>
      </c>
      <c r="D50" s="21"/>
      <c r="E50" s="19"/>
      <c r="F50" s="9">
        <v>0</v>
      </c>
      <c r="G50" s="9"/>
      <c r="H50" s="9">
        <v>175</v>
      </c>
      <c r="I50" s="9">
        <v>75</v>
      </c>
      <c r="J50" s="9">
        <v>95</v>
      </c>
      <c r="K50" s="9">
        <v>620</v>
      </c>
      <c r="L50" s="9">
        <v>75</v>
      </c>
      <c r="M50" s="9"/>
      <c r="N50" s="9">
        <v>445</v>
      </c>
      <c r="O50" s="9"/>
      <c r="P50" s="9">
        <v>75</v>
      </c>
      <c r="Q50" s="9"/>
      <c r="R50" s="10">
        <f t="shared" ref="R50:R58" si="9">SUM(D50:Q50)</f>
        <v>1560</v>
      </c>
      <c r="AM50" s="23" t="s">
        <v>27</v>
      </c>
      <c r="AN50">
        <v>1560</v>
      </c>
    </row>
    <row r="51" spans="1:40" x14ac:dyDescent="0.25">
      <c r="A51" s="1"/>
      <c r="B51" s="18" t="s">
        <v>15</v>
      </c>
      <c r="C51" s="24" t="s">
        <v>22</v>
      </c>
      <c r="D51" s="21"/>
      <c r="E51" s="19"/>
      <c r="F51" s="9"/>
      <c r="G51" s="9"/>
      <c r="H51" s="9"/>
      <c r="I51" s="9"/>
      <c r="J51" s="9">
        <v>10</v>
      </c>
      <c r="K51" s="9"/>
      <c r="L51" s="9"/>
      <c r="M51" s="9"/>
      <c r="N51" s="9">
        <v>7</v>
      </c>
      <c r="O51" s="9"/>
      <c r="P51" s="9"/>
      <c r="Q51" s="9"/>
      <c r="R51" s="10">
        <f t="shared" si="9"/>
        <v>17</v>
      </c>
      <c r="AM51" s="24" t="s">
        <v>22</v>
      </c>
      <c r="AN51">
        <v>17</v>
      </c>
    </row>
    <row r="52" spans="1:40" x14ac:dyDescent="0.25">
      <c r="A52" s="1"/>
      <c r="B52" s="1" t="s">
        <v>104</v>
      </c>
      <c r="C52" s="23" t="s">
        <v>18</v>
      </c>
      <c r="D52" s="21"/>
      <c r="E52" s="1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10">
        <f t="shared" si="9"/>
        <v>0</v>
      </c>
      <c r="AM52" s="23" t="s">
        <v>18</v>
      </c>
      <c r="AN52">
        <v>0</v>
      </c>
    </row>
    <row r="53" spans="1:40" x14ac:dyDescent="0.25">
      <c r="A53" s="1"/>
      <c r="B53" s="3" t="s">
        <v>6</v>
      </c>
      <c r="C53" s="23" t="s">
        <v>29</v>
      </c>
      <c r="D53" s="21"/>
      <c r="E53" s="19"/>
      <c r="F53" s="9">
        <v>0</v>
      </c>
      <c r="G53" s="9"/>
      <c r="H53" s="9">
        <v>575</v>
      </c>
      <c r="I53" s="9">
        <v>260</v>
      </c>
      <c r="J53" s="9">
        <v>980</v>
      </c>
      <c r="K53" s="9">
        <v>220</v>
      </c>
      <c r="L53" s="9">
        <v>285</v>
      </c>
      <c r="M53" s="9"/>
      <c r="N53" s="9">
        <v>177</v>
      </c>
      <c r="O53" s="9">
        <v>32</v>
      </c>
      <c r="P53" s="9">
        <v>283</v>
      </c>
      <c r="Q53" s="9">
        <v>492</v>
      </c>
      <c r="R53" s="10">
        <f t="shared" si="9"/>
        <v>3304</v>
      </c>
      <c r="AM53" s="23" t="s">
        <v>29</v>
      </c>
      <c r="AN53">
        <v>3304</v>
      </c>
    </row>
    <row r="54" spans="1:40" x14ac:dyDescent="0.25">
      <c r="A54" s="1"/>
      <c r="B54" s="18" t="s">
        <v>16</v>
      </c>
      <c r="C54" s="24" t="s">
        <v>20</v>
      </c>
      <c r="D54" s="21"/>
      <c r="E54" s="19"/>
      <c r="F54" s="9"/>
      <c r="G54" s="9"/>
      <c r="H54" s="9">
        <v>5</v>
      </c>
      <c r="I54" s="9">
        <v>5</v>
      </c>
      <c r="J54" s="9">
        <v>1</v>
      </c>
      <c r="K54" s="9">
        <v>30</v>
      </c>
      <c r="L54" s="9"/>
      <c r="M54" s="9"/>
      <c r="N54" s="9">
        <v>50</v>
      </c>
      <c r="O54" s="9"/>
      <c r="P54" s="9"/>
      <c r="Q54" s="9"/>
      <c r="R54" s="10">
        <f t="shared" si="9"/>
        <v>91</v>
      </c>
      <c r="AM54" s="24" t="s">
        <v>20</v>
      </c>
      <c r="AN54">
        <v>91</v>
      </c>
    </row>
    <row r="55" spans="1:40" x14ac:dyDescent="0.25">
      <c r="A55" s="1"/>
      <c r="B55" s="3" t="s">
        <v>8</v>
      </c>
      <c r="C55" s="24" t="s">
        <v>12</v>
      </c>
      <c r="D55" s="21"/>
      <c r="E55" s="19"/>
      <c r="F55" s="9">
        <v>0</v>
      </c>
      <c r="G55" s="9">
        <v>0</v>
      </c>
      <c r="H55" s="9"/>
      <c r="I55" s="9"/>
      <c r="J55" s="9"/>
      <c r="K55" s="9">
        <v>28</v>
      </c>
      <c r="L55" s="9">
        <v>20</v>
      </c>
      <c r="M55" s="9"/>
      <c r="N55" s="9">
        <v>21</v>
      </c>
      <c r="O55" s="9">
        <v>47</v>
      </c>
      <c r="P55" s="9">
        <v>172</v>
      </c>
      <c r="Q55" s="9"/>
      <c r="R55" s="10">
        <f t="shared" si="9"/>
        <v>288</v>
      </c>
      <c r="AM55" s="24" t="s">
        <v>12</v>
      </c>
      <c r="AN55">
        <v>288</v>
      </c>
    </row>
    <row r="56" spans="1:40" x14ac:dyDescent="0.25">
      <c r="A56" s="16"/>
      <c r="B56" s="1" t="s">
        <v>5</v>
      </c>
      <c r="C56" s="24" t="s">
        <v>13</v>
      </c>
      <c r="D56" s="21"/>
      <c r="E56" s="19"/>
      <c r="F56" s="9">
        <v>0</v>
      </c>
      <c r="G56" s="9"/>
      <c r="H56" s="9">
        <v>47</v>
      </c>
      <c r="I56" s="9">
        <v>950</v>
      </c>
      <c r="J56" s="9">
        <v>680</v>
      </c>
      <c r="K56" s="9">
        <v>410</v>
      </c>
      <c r="L56" s="9">
        <v>2390</v>
      </c>
      <c r="M56" s="9"/>
      <c r="N56" s="9">
        <v>501</v>
      </c>
      <c r="O56" s="9">
        <v>666</v>
      </c>
      <c r="P56" s="9">
        <v>1230</v>
      </c>
      <c r="Q56" s="9">
        <v>2990</v>
      </c>
      <c r="R56" s="10">
        <f t="shared" si="9"/>
        <v>9864</v>
      </c>
      <c r="AM56" s="24" t="s">
        <v>13</v>
      </c>
      <c r="AN56">
        <v>9864</v>
      </c>
    </row>
    <row r="57" spans="1:40" x14ac:dyDescent="0.25">
      <c r="A57" s="1"/>
      <c r="B57" s="1" t="s">
        <v>36</v>
      </c>
      <c r="C57" s="23" t="s">
        <v>36</v>
      </c>
      <c r="D57" s="21"/>
      <c r="E57" s="19"/>
      <c r="F57" s="9"/>
      <c r="G57" s="9"/>
      <c r="H57" s="9"/>
      <c r="I57" s="9"/>
      <c r="J57" s="9"/>
      <c r="K57" s="9">
        <v>5</v>
      </c>
      <c r="L57" s="9"/>
      <c r="M57" s="9"/>
      <c r="N57" s="9"/>
      <c r="O57" s="9"/>
      <c r="P57" s="9"/>
      <c r="Q57" s="9"/>
      <c r="R57" s="10">
        <f t="shared" si="9"/>
        <v>5</v>
      </c>
      <c r="AM57" s="23" t="s">
        <v>36</v>
      </c>
      <c r="AN57">
        <v>5</v>
      </c>
    </row>
    <row r="58" spans="1:40" x14ac:dyDescent="0.25">
      <c r="A58" s="1"/>
      <c r="B58" s="1"/>
      <c r="C58" s="23"/>
      <c r="D58" s="21"/>
      <c r="E58" s="1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10">
        <f t="shared" si="9"/>
        <v>0</v>
      </c>
      <c r="AM58" s="23"/>
    </row>
    <row r="59" spans="1:40" ht="15.75" thickBot="1" x14ac:dyDescent="0.3">
      <c r="A59" s="1"/>
      <c r="B59" s="1"/>
      <c r="C59" s="35" t="s">
        <v>97</v>
      </c>
      <c r="D59" s="1">
        <f t="shared" ref="D59:R59" si="10">SUM(D50:D58)</f>
        <v>0</v>
      </c>
      <c r="E59" s="1">
        <f t="shared" si="10"/>
        <v>0</v>
      </c>
      <c r="F59" s="1">
        <f t="shared" si="10"/>
        <v>0</v>
      </c>
      <c r="G59" s="1">
        <f t="shared" si="10"/>
        <v>0</v>
      </c>
      <c r="H59" s="1">
        <f t="shared" si="10"/>
        <v>802</v>
      </c>
      <c r="I59" s="1">
        <f t="shared" si="10"/>
        <v>1290</v>
      </c>
      <c r="J59" s="1">
        <f t="shared" si="10"/>
        <v>1766</v>
      </c>
      <c r="K59" s="1">
        <f t="shared" si="10"/>
        <v>1313</v>
      </c>
      <c r="L59" s="1">
        <f t="shared" si="10"/>
        <v>2770</v>
      </c>
      <c r="M59" s="1">
        <f t="shared" si="10"/>
        <v>0</v>
      </c>
      <c r="N59" s="1">
        <f t="shared" si="10"/>
        <v>1201</v>
      </c>
      <c r="O59" s="1">
        <f t="shared" si="10"/>
        <v>745</v>
      </c>
      <c r="P59" s="1">
        <f t="shared" si="10"/>
        <v>1760</v>
      </c>
      <c r="Q59" s="1">
        <f t="shared" si="10"/>
        <v>3482</v>
      </c>
      <c r="R59" s="12">
        <f t="shared" si="10"/>
        <v>15129</v>
      </c>
      <c r="AM59" s="35" t="s">
        <v>97</v>
      </c>
      <c r="AN59">
        <v>15129</v>
      </c>
    </row>
    <row r="60" spans="1:40" ht="15.75" thickTop="1" x14ac:dyDescent="0.25">
      <c r="C60" s="34" t="s">
        <v>96</v>
      </c>
      <c r="D60">
        <f t="shared" ref="D60:Q60" si="11">COUNT(D50:D57)</f>
        <v>0</v>
      </c>
      <c r="E60">
        <f t="shared" si="11"/>
        <v>0</v>
      </c>
      <c r="F60">
        <f t="shared" si="11"/>
        <v>4</v>
      </c>
      <c r="G60">
        <f t="shared" si="11"/>
        <v>1</v>
      </c>
      <c r="H60">
        <f t="shared" si="11"/>
        <v>4</v>
      </c>
      <c r="I60">
        <f t="shared" si="11"/>
        <v>4</v>
      </c>
      <c r="J60">
        <f t="shared" si="11"/>
        <v>5</v>
      </c>
      <c r="K60">
        <f t="shared" si="11"/>
        <v>6</v>
      </c>
      <c r="L60">
        <f t="shared" si="11"/>
        <v>4</v>
      </c>
      <c r="M60">
        <f t="shared" si="11"/>
        <v>0</v>
      </c>
      <c r="N60">
        <f t="shared" si="11"/>
        <v>6</v>
      </c>
      <c r="O60">
        <f t="shared" si="11"/>
        <v>3</v>
      </c>
      <c r="P60">
        <f t="shared" si="11"/>
        <v>4</v>
      </c>
      <c r="Q60">
        <f t="shared" si="11"/>
        <v>2</v>
      </c>
      <c r="R60" s="36">
        <f>MAX(D60:Q60)</f>
        <v>6</v>
      </c>
      <c r="AM60" s="34" t="s">
        <v>96</v>
      </c>
      <c r="AN60">
        <v>6</v>
      </c>
    </row>
    <row r="61" spans="1:40" ht="22.5" x14ac:dyDescent="0.3">
      <c r="A61" s="1"/>
      <c r="B61" s="4" t="s">
        <v>1</v>
      </c>
      <c r="C61" s="2"/>
      <c r="D61" s="3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AM61" s="2"/>
    </row>
    <row r="62" spans="1:40" x14ac:dyDescent="0.25">
      <c r="A62" s="1"/>
      <c r="B62" s="1"/>
      <c r="C62" s="2"/>
      <c r="D62" s="30" t="s">
        <v>38</v>
      </c>
      <c r="E62" s="30" t="s">
        <v>39</v>
      </c>
      <c r="F62" s="30" t="s">
        <v>41</v>
      </c>
      <c r="G62" s="30" t="s">
        <v>40</v>
      </c>
      <c r="H62" s="30" t="s">
        <v>42</v>
      </c>
      <c r="I62" s="30" t="s">
        <v>43</v>
      </c>
      <c r="J62" s="30" t="s">
        <v>44</v>
      </c>
      <c r="K62" s="30" t="s">
        <v>45</v>
      </c>
      <c r="L62" s="30" t="s">
        <v>46</v>
      </c>
      <c r="M62" s="30" t="s">
        <v>47</v>
      </c>
      <c r="N62" s="30" t="s">
        <v>48</v>
      </c>
      <c r="O62" s="30" t="s">
        <v>46</v>
      </c>
      <c r="P62" s="30" t="s">
        <v>47</v>
      </c>
      <c r="Q62" s="30" t="s">
        <v>48</v>
      </c>
      <c r="R62" s="1"/>
      <c r="AM62" s="2"/>
    </row>
    <row r="63" spans="1:40" ht="18" thickBot="1" x14ac:dyDescent="0.35">
      <c r="A63" s="1"/>
      <c r="B63" s="5" t="s">
        <v>2</v>
      </c>
      <c r="C63" s="6" t="s">
        <v>3</v>
      </c>
      <c r="D63" s="7" t="s">
        <v>9</v>
      </c>
      <c r="E63" s="7" t="s">
        <v>9</v>
      </c>
      <c r="F63" s="7" t="s">
        <v>9</v>
      </c>
      <c r="G63" s="7" t="s">
        <v>9</v>
      </c>
      <c r="H63" s="7" t="s">
        <v>9</v>
      </c>
      <c r="I63" s="7" t="s">
        <v>9</v>
      </c>
      <c r="J63" s="7" t="s">
        <v>9</v>
      </c>
      <c r="K63" s="7" t="s">
        <v>9</v>
      </c>
      <c r="L63" s="7" t="s">
        <v>9</v>
      </c>
      <c r="M63" s="7" t="s">
        <v>9</v>
      </c>
      <c r="N63" s="7" t="s">
        <v>9</v>
      </c>
      <c r="O63" s="7" t="s">
        <v>9</v>
      </c>
      <c r="P63" s="7" t="s">
        <v>9</v>
      </c>
      <c r="Q63" s="7" t="s">
        <v>9</v>
      </c>
      <c r="R63" s="8" t="s">
        <v>10</v>
      </c>
      <c r="AM63" s="6" t="s">
        <v>3</v>
      </c>
      <c r="AN63" t="s">
        <v>10</v>
      </c>
    </row>
    <row r="64" spans="1:40" ht="16.5" thickTop="1" thickBot="1" x14ac:dyDescent="0.3">
      <c r="A64" s="13" t="s">
        <v>55</v>
      </c>
      <c r="B64" s="1"/>
      <c r="C64" s="22"/>
      <c r="D64" s="3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AM64" s="22"/>
    </row>
    <row r="65" spans="1:40" x14ac:dyDescent="0.25">
      <c r="A65" s="1"/>
      <c r="B65" s="1" t="s">
        <v>26</v>
      </c>
      <c r="C65" s="23" t="s">
        <v>27</v>
      </c>
      <c r="D65" s="21"/>
      <c r="E65" s="19">
        <v>0</v>
      </c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10">
        <f t="shared" ref="R65:R73" si="12">SUM(D65:Q65)</f>
        <v>0</v>
      </c>
      <c r="AM65" s="23" t="s">
        <v>27</v>
      </c>
      <c r="AN65">
        <v>0</v>
      </c>
    </row>
    <row r="66" spans="1:40" x14ac:dyDescent="0.25">
      <c r="A66" s="1"/>
      <c r="B66" s="18" t="s">
        <v>15</v>
      </c>
      <c r="C66" s="24" t="s">
        <v>22</v>
      </c>
      <c r="D66" s="21"/>
      <c r="E66" s="1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10">
        <f t="shared" si="12"/>
        <v>0</v>
      </c>
      <c r="AM66" s="24" t="s">
        <v>22</v>
      </c>
      <c r="AN66">
        <v>0</v>
      </c>
    </row>
    <row r="67" spans="1:40" x14ac:dyDescent="0.25">
      <c r="A67" s="1"/>
      <c r="B67" s="1" t="s">
        <v>104</v>
      </c>
      <c r="C67" s="23" t="s">
        <v>18</v>
      </c>
      <c r="D67" s="21"/>
      <c r="E67" s="1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10">
        <f t="shared" si="12"/>
        <v>0</v>
      </c>
      <c r="AM67" s="23" t="s">
        <v>18</v>
      </c>
      <c r="AN67">
        <v>0</v>
      </c>
    </row>
    <row r="68" spans="1:40" x14ac:dyDescent="0.25">
      <c r="A68" s="1"/>
      <c r="B68" s="3" t="s">
        <v>6</v>
      </c>
      <c r="C68" s="23" t="s">
        <v>29</v>
      </c>
      <c r="D68" s="21">
        <v>0</v>
      </c>
      <c r="E68" s="19">
        <v>0</v>
      </c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10">
        <f t="shared" si="12"/>
        <v>0</v>
      </c>
      <c r="AM68" s="23" t="s">
        <v>29</v>
      </c>
      <c r="AN68">
        <v>0</v>
      </c>
    </row>
    <row r="69" spans="1:40" x14ac:dyDescent="0.25">
      <c r="A69" s="1"/>
      <c r="B69" s="18" t="s">
        <v>16</v>
      </c>
      <c r="C69" s="24" t="s">
        <v>20</v>
      </c>
      <c r="D69" s="21"/>
      <c r="E69" s="1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10">
        <f t="shared" si="12"/>
        <v>0</v>
      </c>
      <c r="AM69" s="24" t="s">
        <v>20</v>
      </c>
      <c r="AN69">
        <v>0</v>
      </c>
    </row>
    <row r="70" spans="1:40" x14ac:dyDescent="0.25">
      <c r="A70" s="1"/>
      <c r="B70" s="3" t="s">
        <v>8</v>
      </c>
      <c r="C70" s="24" t="s">
        <v>12</v>
      </c>
      <c r="D70" s="21"/>
      <c r="E70" s="19">
        <v>0</v>
      </c>
      <c r="F70" s="9">
        <v>0</v>
      </c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10">
        <f t="shared" si="12"/>
        <v>0</v>
      </c>
      <c r="AM70" s="24" t="s">
        <v>12</v>
      </c>
      <c r="AN70">
        <v>0</v>
      </c>
    </row>
    <row r="71" spans="1:40" x14ac:dyDescent="0.25">
      <c r="A71" s="16"/>
      <c r="B71" s="1" t="s">
        <v>5</v>
      </c>
      <c r="C71" s="24" t="s">
        <v>13</v>
      </c>
      <c r="D71" s="21">
        <v>0</v>
      </c>
      <c r="E71" s="19">
        <v>0</v>
      </c>
      <c r="F71" s="9">
        <v>0</v>
      </c>
      <c r="G71" s="9">
        <v>0</v>
      </c>
      <c r="H71" s="9">
        <v>395</v>
      </c>
      <c r="I71" s="9">
        <v>650</v>
      </c>
      <c r="J71" s="9"/>
      <c r="K71" s="9">
        <v>1390</v>
      </c>
      <c r="L71" s="9">
        <v>640</v>
      </c>
      <c r="M71" s="9"/>
      <c r="N71" s="9">
        <v>1530</v>
      </c>
      <c r="O71" s="9">
        <v>1840</v>
      </c>
      <c r="P71" s="9">
        <v>1560</v>
      </c>
      <c r="Q71" s="9">
        <v>1740</v>
      </c>
      <c r="R71" s="10">
        <f t="shared" si="12"/>
        <v>9745</v>
      </c>
      <c r="AM71" s="24" t="s">
        <v>13</v>
      </c>
      <c r="AN71">
        <v>9745</v>
      </c>
    </row>
    <row r="72" spans="1:40" x14ac:dyDescent="0.25">
      <c r="A72" s="1"/>
      <c r="B72" s="1" t="s">
        <v>36</v>
      </c>
      <c r="C72" s="23" t="s">
        <v>36</v>
      </c>
      <c r="D72" s="21"/>
      <c r="E72" s="1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10">
        <f t="shared" si="12"/>
        <v>0</v>
      </c>
      <c r="AM72" s="23" t="s">
        <v>36</v>
      </c>
      <c r="AN72">
        <v>0</v>
      </c>
    </row>
    <row r="73" spans="1:40" x14ac:dyDescent="0.25">
      <c r="A73" s="1"/>
      <c r="B73" s="1"/>
      <c r="C73" s="23"/>
      <c r="D73" s="21"/>
      <c r="E73" s="1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10">
        <f t="shared" si="12"/>
        <v>0</v>
      </c>
      <c r="AM73" s="23"/>
    </row>
    <row r="74" spans="1:40" ht="15.75" thickBot="1" x14ac:dyDescent="0.3">
      <c r="A74" s="1"/>
      <c r="B74" s="1"/>
      <c r="C74" s="35" t="s">
        <v>97</v>
      </c>
      <c r="D74" s="1">
        <f t="shared" ref="D74:R74" si="13">SUM(D65:D73)</f>
        <v>0</v>
      </c>
      <c r="E74" s="1">
        <f t="shared" si="13"/>
        <v>0</v>
      </c>
      <c r="F74" s="1">
        <f t="shared" si="13"/>
        <v>0</v>
      </c>
      <c r="G74" s="1">
        <f t="shared" si="13"/>
        <v>0</v>
      </c>
      <c r="H74" s="1">
        <f t="shared" si="13"/>
        <v>395</v>
      </c>
      <c r="I74" s="1">
        <f t="shared" si="13"/>
        <v>650</v>
      </c>
      <c r="J74" s="1">
        <f t="shared" si="13"/>
        <v>0</v>
      </c>
      <c r="K74" s="1">
        <f t="shared" si="13"/>
        <v>1390</v>
      </c>
      <c r="L74" s="1">
        <f t="shared" si="13"/>
        <v>640</v>
      </c>
      <c r="M74" s="1">
        <f t="shared" si="13"/>
        <v>0</v>
      </c>
      <c r="N74" s="1">
        <f t="shared" si="13"/>
        <v>1530</v>
      </c>
      <c r="O74" s="1">
        <f t="shared" si="13"/>
        <v>1840</v>
      </c>
      <c r="P74" s="1">
        <f t="shared" si="13"/>
        <v>1560</v>
      </c>
      <c r="Q74" s="1">
        <f t="shared" si="13"/>
        <v>1740</v>
      </c>
      <c r="R74" s="12">
        <f t="shared" si="13"/>
        <v>9745</v>
      </c>
      <c r="AM74" s="35" t="s">
        <v>97</v>
      </c>
      <c r="AN74">
        <v>9745</v>
      </c>
    </row>
    <row r="75" spans="1:40" ht="15.75" thickTop="1" x14ac:dyDescent="0.25">
      <c r="C75" s="34" t="s">
        <v>96</v>
      </c>
      <c r="D75">
        <f t="shared" ref="D75:Q75" si="14">COUNT(D65:D72)</f>
        <v>2</v>
      </c>
      <c r="E75">
        <f t="shared" si="14"/>
        <v>4</v>
      </c>
      <c r="F75">
        <f t="shared" si="14"/>
        <v>2</v>
      </c>
      <c r="G75">
        <f t="shared" si="14"/>
        <v>1</v>
      </c>
      <c r="H75">
        <f t="shared" si="14"/>
        <v>1</v>
      </c>
      <c r="I75">
        <f t="shared" si="14"/>
        <v>1</v>
      </c>
      <c r="J75">
        <f t="shared" si="14"/>
        <v>0</v>
      </c>
      <c r="K75">
        <f t="shared" si="14"/>
        <v>1</v>
      </c>
      <c r="L75">
        <f t="shared" si="14"/>
        <v>1</v>
      </c>
      <c r="M75">
        <f t="shared" si="14"/>
        <v>0</v>
      </c>
      <c r="N75">
        <f t="shared" si="14"/>
        <v>1</v>
      </c>
      <c r="O75">
        <f t="shared" si="14"/>
        <v>1</v>
      </c>
      <c r="P75">
        <f t="shared" si="14"/>
        <v>1</v>
      </c>
      <c r="Q75">
        <f t="shared" si="14"/>
        <v>1</v>
      </c>
      <c r="R75" s="36">
        <f>MAX(D75:Q75)</f>
        <v>4</v>
      </c>
      <c r="AM75" s="34" t="s">
        <v>96</v>
      </c>
      <c r="AN75">
        <v>4</v>
      </c>
    </row>
    <row r="76" spans="1:40" ht="22.5" x14ac:dyDescent="0.3">
      <c r="A76" s="1"/>
      <c r="B76" s="4" t="s">
        <v>1</v>
      </c>
      <c r="C76" s="2"/>
      <c r="D76" s="3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AM76" s="2"/>
    </row>
    <row r="77" spans="1:40" x14ac:dyDescent="0.25">
      <c r="A77" s="1"/>
      <c r="B77" s="1"/>
      <c r="C77" s="2"/>
      <c r="D77" s="30" t="s">
        <v>38</v>
      </c>
      <c r="E77" s="30" t="s">
        <v>39</v>
      </c>
      <c r="F77" s="30" t="s">
        <v>41</v>
      </c>
      <c r="G77" s="30" t="s">
        <v>40</v>
      </c>
      <c r="H77" s="30" t="s">
        <v>42</v>
      </c>
      <c r="I77" s="30" t="s">
        <v>43</v>
      </c>
      <c r="J77" s="30" t="s">
        <v>44</v>
      </c>
      <c r="K77" s="30" t="s">
        <v>45</v>
      </c>
      <c r="L77" s="30" t="s">
        <v>46</v>
      </c>
      <c r="M77" s="30" t="s">
        <v>47</v>
      </c>
      <c r="N77" s="30" t="s">
        <v>48</v>
      </c>
      <c r="O77" s="30" t="s">
        <v>46</v>
      </c>
      <c r="P77" s="30" t="s">
        <v>47</v>
      </c>
      <c r="Q77" s="30" t="s">
        <v>48</v>
      </c>
      <c r="R77" s="1"/>
      <c r="AM77" s="2"/>
    </row>
    <row r="78" spans="1:40" ht="18" thickBot="1" x14ac:dyDescent="0.35">
      <c r="A78" s="1"/>
      <c r="B78" s="5" t="s">
        <v>2</v>
      </c>
      <c r="C78" s="6" t="s">
        <v>3</v>
      </c>
      <c r="D78" s="7" t="s">
        <v>9</v>
      </c>
      <c r="E78" s="7" t="s">
        <v>9</v>
      </c>
      <c r="F78" s="7" t="s">
        <v>9</v>
      </c>
      <c r="G78" s="7" t="s">
        <v>9</v>
      </c>
      <c r="H78" s="7" t="s">
        <v>9</v>
      </c>
      <c r="I78" s="7" t="s">
        <v>9</v>
      </c>
      <c r="J78" s="7" t="s">
        <v>9</v>
      </c>
      <c r="K78" s="7" t="s">
        <v>9</v>
      </c>
      <c r="L78" s="7" t="s">
        <v>9</v>
      </c>
      <c r="M78" s="7" t="s">
        <v>9</v>
      </c>
      <c r="N78" s="7" t="s">
        <v>9</v>
      </c>
      <c r="O78" s="7" t="s">
        <v>9</v>
      </c>
      <c r="P78" s="7" t="s">
        <v>9</v>
      </c>
      <c r="Q78" s="7" t="s">
        <v>9</v>
      </c>
      <c r="R78" s="8" t="s">
        <v>10</v>
      </c>
      <c r="AM78" s="6" t="s">
        <v>3</v>
      </c>
      <c r="AN78" t="s">
        <v>10</v>
      </c>
    </row>
    <row r="79" spans="1:40" ht="16.5" thickTop="1" thickBot="1" x14ac:dyDescent="0.3">
      <c r="A79" s="13" t="s">
        <v>56</v>
      </c>
      <c r="B79" s="1"/>
      <c r="C79" s="22"/>
      <c r="D79" s="3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AM79" s="22"/>
    </row>
    <row r="80" spans="1:40" x14ac:dyDescent="0.25">
      <c r="A80" s="1"/>
      <c r="B80" s="1" t="s">
        <v>26</v>
      </c>
      <c r="C80" s="23" t="s">
        <v>27</v>
      </c>
      <c r="D80" s="21"/>
      <c r="E80" s="19"/>
      <c r="F80" s="9"/>
      <c r="G80" s="9"/>
      <c r="H80" s="9"/>
      <c r="I80" s="9"/>
      <c r="J80" s="9">
        <v>225</v>
      </c>
      <c r="K80" s="9">
        <v>130</v>
      </c>
      <c r="L80" s="9"/>
      <c r="M80" s="9"/>
      <c r="N80" s="9"/>
      <c r="O80" s="9"/>
      <c r="P80" s="9"/>
      <c r="Q80" s="9">
        <v>165</v>
      </c>
      <c r="R80" s="10">
        <f t="shared" ref="R80:R88" si="15">SUM(D80:Q80)</f>
        <v>520</v>
      </c>
      <c r="AM80" s="23" t="s">
        <v>27</v>
      </c>
      <c r="AN80">
        <v>520</v>
      </c>
    </row>
    <row r="81" spans="1:40" x14ac:dyDescent="0.25">
      <c r="A81" s="1"/>
      <c r="B81" s="18" t="s">
        <v>15</v>
      </c>
      <c r="C81" s="24" t="s">
        <v>22</v>
      </c>
      <c r="D81" s="21"/>
      <c r="E81" s="19"/>
      <c r="F81" s="9"/>
      <c r="G81" s="9"/>
      <c r="H81" s="9"/>
      <c r="I81" s="9"/>
      <c r="J81" s="9"/>
      <c r="K81" s="9">
        <v>5</v>
      </c>
      <c r="L81" s="9"/>
      <c r="M81" s="9"/>
      <c r="N81" s="9"/>
      <c r="O81" s="9"/>
      <c r="P81" s="9"/>
      <c r="Q81" s="9"/>
      <c r="R81" s="10">
        <f t="shared" si="15"/>
        <v>5</v>
      </c>
      <c r="AM81" s="24" t="s">
        <v>22</v>
      </c>
      <c r="AN81">
        <v>5</v>
      </c>
    </row>
    <row r="82" spans="1:40" x14ac:dyDescent="0.25">
      <c r="A82" s="1"/>
      <c r="B82" s="1" t="s">
        <v>104</v>
      </c>
      <c r="C82" s="23" t="s">
        <v>18</v>
      </c>
      <c r="D82" s="21"/>
      <c r="E82" s="19"/>
      <c r="F82" s="9">
        <v>0</v>
      </c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10">
        <f t="shared" si="15"/>
        <v>0</v>
      </c>
      <c r="AM82" s="23" t="s">
        <v>18</v>
      </c>
      <c r="AN82">
        <v>0</v>
      </c>
    </row>
    <row r="83" spans="1:40" x14ac:dyDescent="0.25">
      <c r="A83" s="1"/>
      <c r="B83" s="3" t="s">
        <v>6</v>
      </c>
      <c r="C83" s="23" t="s">
        <v>29</v>
      </c>
      <c r="D83" s="21"/>
      <c r="E83" s="19">
        <v>0</v>
      </c>
      <c r="F83" s="9"/>
      <c r="G83" s="9"/>
      <c r="H83" s="9">
        <v>12</v>
      </c>
      <c r="I83" s="9">
        <v>80</v>
      </c>
      <c r="J83" s="9"/>
      <c r="K83" s="9">
        <v>270</v>
      </c>
      <c r="L83" s="9">
        <v>180</v>
      </c>
      <c r="M83" s="9"/>
      <c r="N83" s="9">
        <v>530</v>
      </c>
      <c r="O83" s="9">
        <v>90</v>
      </c>
      <c r="P83" s="9">
        <v>1274</v>
      </c>
      <c r="Q83" s="9">
        <v>834</v>
      </c>
      <c r="R83" s="10">
        <f t="shared" si="15"/>
        <v>3270</v>
      </c>
      <c r="AM83" s="23" t="s">
        <v>29</v>
      </c>
      <c r="AN83">
        <v>3270</v>
      </c>
    </row>
    <row r="84" spans="1:40" x14ac:dyDescent="0.25">
      <c r="A84" s="1"/>
      <c r="B84" s="18" t="s">
        <v>16</v>
      </c>
      <c r="C84" s="24" t="s">
        <v>20</v>
      </c>
      <c r="D84" s="21"/>
      <c r="E84" s="19"/>
      <c r="F84" s="9">
        <v>0</v>
      </c>
      <c r="G84" s="9">
        <v>4</v>
      </c>
      <c r="H84" s="9">
        <v>8</v>
      </c>
      <c r="I84" s="9">
        <v>10</v>
      </c>
      <c r="J84" s="9">
        <v>10</v>
      </c>
      <c r="K84" s="9">
        <v>200</v>
      </c>
      <c r="L84" s="9">
        <v>300</v>
      </c>
      <c r="M84" s="9"/>
      <c r="N84" s="9">
        <v>250</v>
      </c>
      <c r="O84" s="9">
        <v>90</v>
      </c>
      <c r="P84" s="9"/>
      <c r="Q84" s="9">
        <v>10</v>
      </c>
      <c r="R84" s="10">
        <f t="shared" si="15"/>
        <v>882</v>
      </c>
      <c r="AM84" s="24" t="s">
        <v>20</v>
      </c>
      <c r="AN84">
        <v>882</v>
      </c>
    </row>
    <row r="85" spans="1:40" x14ac:dyDescent="0.25">
      <c r="A85" s="1"/>
      <c r="B85" s="3" t="s">
        <v>8</v>
      </c>
      <c r="C85" s="24" t="s">
        <v>12</v>
      </c>
      <c r="D85" s="21"/>
      <c r="E85" s="19">
        <v>0</v>
      </c>
      <c r="F85" s="9">
        <v>0</v>
      </c>
      <c r="G85" s="9"/>
      <c r="H85" s="9"/>
      <c r="I85" s="9">
        <v>20</v>
      </c>
      <c r="J85" s="9"/>
      <c r="K85" s="9">
        <v>115</v>
      </c>
      <c r="L85" s="9">
        <v>450</v>
      </c>
      <c r="M85" s="9"/>
      <c r="N85" s="9"/>
      <c r="O85" s="9">
        <v>25</v>
      </c>
      <c r="P85" s="9">
        <v>382</v>
      </c>
      <c r="Q85" s="9"/>
      <c r="R85" s="10">
        <f t="shared" si="15"/>
        <v>992</v>
      </c>
      <c r="AM85" s="24" t="s">
        <v>12</v>
      </c>
      <c r="AN85">
        <v>992</v>
      </c>
    </row>
    <row r="86" spans="1:40" x14ac:dyDescent="0.25">
      <c r="A86" s="16"/>
      <c r="B86" s="1" t="s">
        <v>5</v>
      </c>
      <c r="C86" s="24" t="s">
        <v>13</v>
      </c>
      <c r="D86" s="21">
        <v>0</v>
      </c>
      <c r="E86" s="19">
        <v>0</v>
      </c>
      <c r="F86" s="9">
        <v>0</v>
      </c>
      <c r="G86" s="9">
        <v>0</v>
      </c>
      <c r="H86" s="9">
        <v>54</v>
      </c>
      <c r="I86" s="9">
        <v>50</v>
      </c>
      <c r="J86" s="9">
        <v>132</v>
      </c>
      <c r="K86" s="9">
        <v>245</v>
      </c>
      <c r="L86" s="9">
        <v>154</v>
      </c>
      <c r="M86" s="9"/>
      <c r="N86" s="9">
        <v>780</v>
      </c>
      <c r="O86" s="9">
        <v>125</v>
      </c>
      <c r="P86" s="9">
        <v>902</v>
      </c>
      <c r="Q86" s="9">
        <v>682</v>
      </c>
      <c r="R86" s="10">
        <f t="shared" si="15"/>
        <v>3124</v>
      </c>
      <c r="AM86" s="24" t="s">
        <v>13</v>
      </c>
      <c r="AN86">
        <v>3124</v>
      </c>
    </row>
    <row r="87" spans="1:40" x14ac:dyDescent="0.25">
      <c r="A87" s="1"/>
      <c r="B87" s="1" t="s">
        <v>36</v>
      </c>
      <c r="C87" s="23" t="s">
        <v>36</v>
      </c>
      <c r="D87" s="21"/>
      <c r="E87" s="19"/>
      <c r="F87" s="9"/>
      <c r="G87" s="9"/>
      <c r="H87" s="9"/>
      <c r="I87" s="9"/>
      <c r="J87" s="9"/>
      <c r="K87" s="9"/>
      <c r="L87" s="9">
        <v>240</v>
      </c>
      <c r="M87" s="9"/>
      <c r="N87" s="9"/>
      <c r="O87" s="9">
        <v>100</v>
      </c>
      <c r="P87" s="9"/>
      <c r="Q87" s="9"/>
      <c r="R87" s="10">
        <f t="shared" si="15"/>
        <v>340</v>
      </c>
      <c r="AM87" s="23" t="s">
        <v>36</v>
      </c>
      <c r="AN87">
        <v>340</v>
      </c>
    </row>
    <row r="88" spans="1:40" x14ac:dyDescent="0.25">
      <c r="A88" s="1"/>
      <c r="B88" s="1"/>
      <c r="C88" s="23"/>
      <c r="D88" s="21"/>
      <c r="E88" s="1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10">
        <f t="shared" si="15"/>
        <v>0</v>
      </c>
      <c r="AM88" s="23"/>
    </row>
    <row r="89" spans="1:40" ht="15.75" thickBot="1" x14ac:dyDescent="0.3">
      <c r="A89" s="1"/>
      <c r="B89" s="1"/>
      <c r="C89" s="35" t="s">
        <v>97</v>
      </c>
      <c r="D89" s="1">
        <f>SUM(D80:D88)</f>
        <v>0</v>
      </c>
      <c r="E89" s="1">
        <f>SUM(E80:E88)</f>
        <v>0</v>
      </c>
      <c r="F89" s="1">
        <f>SUM(F80:F88)</f>
        <v>0</v>
      </c>
      <c r="G89" s="1">
        <f>SUM(G80:G88)</f>
        <v>4</v>
      </c>
      <c r="H89" s="1">
        <f t="shared" ref="H89:Q89" si="16">SUM(H80:H88)</f>
        <v>74</v>
      </c>
      <c r="I89" s="1">
        <f t="shared" si="16"/>
        <v>160</v>
      </c>
      <c r="J89" s="1">
        <f t="shared" si="16"/>
        <v>367</v>
      </c>
      <c r="K89" s="1">
        <f t="shared" si="16"/>
        <v>965</v>
      </c>
      <c r="L89" s="1">
        <f t="shared" si="16"/>
        <v>1324</v>
      </c>
      <c r="M89" s="1">
        <f t="shared" si="16"/>
        <v>0</v>
      </c>
      <c r="N89" s="1">
        <f t="shared" si="16"/>
        <v>1560</v>
      </c>
      <c r="O89" s="1">
        <f t="shared" si="16"/>
        <v>430</v>
      </c>
      <c r="P89" s="1">
        <f t="shared" si="16"/>
        <v>2558</v>
      </c>
      <c r="Q89" s="1">
        <f t="shared" si="16"/>
        <v>1691</v>
      </c>
      <c r="R89" s="12">
        <f>SUM(R80:R88)</f>
        <v>9133</v>
      </c>
      <c r="AM89" s="35" t="s">
        <v>97</v>
      </c>
      <c r="AN89">
        <v>9133</v>
      </c>
    </row>
    <row r="90" spans="1:40" ht="15.75" thickTop="1" x14ac:dyDescent="0.25">
      <c r="C90" s="34" t="s">
        <v>96</v>
      </c>
      <c r="D90">
        <f t="shared" ref="D90:Q90" si="17">COUNT(D80:D87)</f>
        <v>1</v>
      </c>
      <c r="E90">
        <f t="shared" si="17"/>
        <v>3</v>
      </c>
      <c r="F90">
        <f t="shared" si="17"/>
        <v>4</v>
      </c>
      <c r="G90">
        <f t="shared" si="17"/>
        <v>2</v>
      </c>
      <c r="H90">
        <f t="shared" si="17"/>
        <v>3</v>
      </c>
      <c r="I90">
        <f t="shared" si="17"/>
        <v>4</v>
      </c>
      <c r="J90">
        <f t="shared" si="17"/>
        <v>3</v>
      </c>
      <c r="K90">
        <f t="shared" si="17"/>
        <v>6</v>
      </c>
      <c r="L90">
        <f t="shared" si="17"/>
        <v>5</v>
      </c>
      <c r="M90">
        <f t="shared" si="17"/>
        <v>0</v>
      </c>
      <c r="N90">
        <f t="shared" si="17"/>
        <v>3</v>
      </c>
      <c r="O90">
        <f t="shared" si="17"/>
        <v>5</v>
      </c>
      <c r="P90">
        <f t="shared" si="17"/>
        <v>3</v>
      </c>
      <c r="Q90">
        <f t="shared" si="17"/>
        <v>4</v>
      </c>
      <c r="R90" s="36">
        <f>MAX(D90:Q90)</f>
        <v>6</v>
      </c>
      <c r="AM90" s="34" t="s">
        <v>96</v>
      </c>
      <c r="AN90">
        <v>6</v>
      </c>
    </row>
    <row r="91" spans="1:40" ht="22.5" x14ac:dyDescent="0.3">
      <c r="A91" s="1"/>
      <c r="B91" s="4" t="s">
        <v>1</v>
      </c>
      <c r="C91" s="2"/>
      <c r="D91" s="3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AM91" s="2"/>
    </row>
    <row r="92" spans="1:40" x14ac:dyDescent="0.25">
      <c r="A92" s="1"/>
      <c r="B92" s="1"/>
      <c r="C92" s="2"/>
      <c r="D92" s="30" t="s">
        <v>38</v>
      </c>
      <c r="E92" s="30" t="s">
        <v>39</v>
      </c>
      <c r="F92" s="30" t="s">
        <v>41</v>
      </c>
      <c r="G92" s="30" t="s">
        <v>40</v>
      </c>
      <c r="H92" s="30" t="s">
        <v>42</v>
      </c>
      <c r="I92" s="30" t="s">
        <v>43</v>
      </c>
      <c r="J92" s="30" t="s">
        <v>44</v>
      </c>
      <c r="K92" s="30" t="s">
        <v>45</v>
      </c>
      <c r="L92" s="30" t="s">
        <v>46</v>
      </c>
      <c r="M92" s="30" t="s">
        <v>47</v>
      </c>
      <c r="N92" s="30" t="s">
        <v>48</v>
      </c>
      <c r="O92" s="30" t="s">
        <v>46</v>
      </c>
      <c r="P92" s="30" t="s">
        <v>47</v>
      </c>
      <c r="Q92" s="30" t="s">
        <v>48</v>
      </c>
      <c r="R92" s="1"/>
      <c r="AM92" s="2"/>
    </row>
    <row r="93" spans="1:40" ht="18" thickBot="1" x14ac:dyDescent="0.35">
      <c r="A93" s="1"/>
      <c r="B93" s="5" t="s">
        <v>2</v>
      </c>
      <c r="C93" s="6" t="s">
        <v>3</v>
      </c>
      <c r="D93" s="7" t="s">
        <v>9</v>
      </c>
      <c r="E93" s="7" t="s">
        <v>9</v>
      </c>
      <c r="F93" s="7" t="s">
        <v>9</v>
      </c>
      <c r="G93" s="7" t="s">
        <v>9</v>
      </c>
      <c r="H93" s="7" t="s">
        <v>9</v>
      </c>
      <c r="I93" s="7" t="s">
        <v>9</v>
      </c>
      <c r="J93" s="7" t="s">
        <v>9</v>
      </c>
      <c r="K93" s="7" t="s">
        <v>9</v>
      </c>
      <c r="L93" s="7" t="s">
        <v>9</v>
      </c>
      <c r="M93" s="7" t="s">
        <v>9</v>
      </c>
      <c r="N93" s="7" t="s">
        <v>9</v>
      </c>
      <c r="O93" s="7" t="s">
        <v>9</v>
      </c>
      <c r="P93" s="7" t="s">
        <v>9</v>
      </c>
      <c r="Q93" s="7" t="s">
        <v>9</v>
      </c>
      <c r="R93" s="8" t="s">
        <v>10</v>
      </c>
      <c r="AM93" s="6" t="s">
        <v>3</v>
      </c>
      <c r="AN93" t="s">
        <v>10</v>
      </c>
    </row>
    <row r="94" spans="1:40" ht="16.5" thickTop="1" thickBot="1" x14ac:dyDescent="0.3">
      <c r="A94" s="13" t="s">
        <v>57</v>
      </c>
      <c r="B94" s="1"/>
      <c r="C94" s="22"/>
      <c r="D94" s="3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AM94" s="22"/>
    </row>
    <row r="95" spans="1:40" x14ac:dyDescent="0.25">
      <c r="A95" s="1"/>
      <c r="B95" s="1" t="s">
        <v>26</v>
      </c>
      <c r="C95" s="23" t="s">
        <v>27</v>
      </c>
      <c r="D95" s="21"/>
      <c r="E95" s="19"/>
      <c r="F95" s="9">
        <v>1</v>
      </c>
      <c r="G95" s="9">
        <v>0</v>
      </c>
      <c r="H95" s="9"/>
      <c r="I95" s="9"/>
      <c r="J95" s="9">
        <v>6</v>
      </c>
      <c r="K95" s="9">
        <v>45</v>
      </c>
      <c r="L95" s="9">
        <v>50</v>
      </c>
      <c r="M95" s="9"/>
      <c r="N95" s="9"/>
      <c r="O95" s="9"/>
      <c r="P95" s="9"/>
      <c r="Q95" s="9"/>
      <c r="R95" s="10">
        <f t="shared" ref="R95:R103" si="18">SUM(D95:Q95)</f>
        <v>102</v>
      </c>
      <c r="AM95" s="23" t="s">
        <v>27</v>
      </c>
      <c r="AN95">
        <v>102</v>
      </c>
    </row>
    <row r="96" spans="1:40" x14ac:dyDescent="0.25">
      <c r="A96" s="1"/>
      <c r="B96" s="18" t="s">
        <v>15</v>
      </c>
      <c r="C96" s="24" t="s">
        <v>22</v>
      </c>
      <c r="D96" s="21"/>
      <c r="E96" s="1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10">
        <f t="shared" si="18"/>
        <v>0</v>
      </c>
      <c r="AM96" s="24" t="s">
        <v>22</v>
      </c>
      <c r="AN96">
        <v>0</v>
      </c>
    </row>
    <row r="97" spans="1:40" x14ac:dyDescent="0.25">
      <c r="A97" s="1"/>
      <c r="B97" s="1" t="s">
        <v>104</v>
      </c>
      <c r="C97" s="23" t="s">
        <v>18</v>
      </c>
      <c r="D97" s="21"/>
      <c r="E97" s="19"/>
      <c r="F97" s="9"/>
      <c r="G97" s="9"/>
      <c r="H97" s="9">
        <v>2</v>
      </c>
      <c r="I97" s="9"/>
      <c r="J97" s="9"/>
      <c r="K97" s="9"/>
      <c r="L97" s="9"/>
      <c r="M97" s="9"/>
      <c r="N97" s="9"/>
      <c r="O97" s="9"/>
      <c r="P97" s="9"/>
      <c r="Q97" s="9"/>
      <c r="R97" s="10">
        <f t="shared" si="18"/>
        <v>2</v>
      </c>
      <c r="AM97" s="23" t="s">
        <v>18</v>
      </c>
      <c r="AN97">
        <v>2</v>
      </c>
    </row>
    <row r="98" spans="1:40" x14ac:dyDescent="0.25">
      <c r="A98" s="1"/>
      <c r="B98" s="3" t="s">
        <v>6</v>
      </c>
      <c r="C98" s="23" t="s">
        <v>29</v>
      </c>
      <c r="D98" s="21"/>
      <c r="E98" s="19"/>
      <c r="F98" s="9"/>
      <c r="G98" s="9"/>
      <c r="H98" s="9"/>
      <c r="I98" s="9">
        <v>35</v>
      </c>
      <c r="J98" s="9">
        <v>67</v>
      </c>
      <c r="K98" s="9"/>
      <c r="L98" s="9"/>
      <c r="M98" s="9"/>
      <c r="N98" s="9"/>
      <c r="O98" s="9"/>
      <c r="P98" s="9"/>
      <c r="Q98" s="9">
        <v>17</v>
      </c>
      <c r="R98" s="10">
        <f t="shared" si="18"/>
        <v>119</v>
      </c>
      <c r="AM98" s="23" t="s">
        <v>29</v>
      </c>
      <c r="AN98">
        <v>119</v>
      </c>
    </row>
    <row r="99" spans="1:40" x14ac:dyDescent="0.25">
      <c r="A99" s="1"/>
      <c r="B99" s="18" t="s">
        <v>16</v>
      </c>
      <c r="C99" s="24" t="s">
        <v>20</v>
      </c>
      <c r="D99" s="21"/>
      <c r="E99" s="19"/>
      <c r="F99" s="9"/>
      <c r="G99" s="9"/>
      <c r="H99" s="9">
        <v>35</v>
      </c>
      <c r="I99" s="9">
        <v>20</v>
      </c>
      <c r="J99" s="9">
        <v>20</v>
      </c>
      <c r="K99" s="9">
        <v>25</v>
      </c>
      <c r="L99" s="9"/>
      <c r="M99" s="9"/>
      <c r="N99" s="9"/>
      <c r="O99" s="9"/>
      <c r="P99" s="9">
        <v>17</v>
      </c>
      <c r="Q99" s="9">
        <v>8</v>
      </c>
      <c r="R99" s="10">
        <f t="shared" si="18"/>
        <v>125</v>
      </c>
      <c r="AM99" s="24" t="s">
        <v>20</v>
      </c>
      <c r="AN99">
        <v>125</v>
      </c>
    </row>
    <row r="100" spans="1:40" x14ac:dyDescent="0.25">
      <c r="A100" s="1"/>
      <c r="B100" s="3" t="s">
        <v>8</v>
      </c>
      <c r="C100" s="24" t="s">
        <v>12</v>
      </c>
      <c r="D100" s="21"/>
      <c r="E100" s="19"/>
      <c r="F100" s="9"/>
      <c r="G100" s="9">
        <v>0</v>
      </c>
      <c r="H100" s="9">
        <v>217</v>
      </c>
      <c r="I100" s="9"/>
      <c r="J100" s="9"/>
      <c r="K100" s="9">
        <v>25</v>
      </c>
      <c r="L100" s="9">
        <v>10</v>
      </c>
      <c r="M100" s="9"/>
      <c r="N100" s="9">
        <v>25</v>
      </c>
      <c r="O100" s="9"/>
      <c r="P100" s="9">
        <v>10</v>
      </c>
      <c r="Q100" s="9">
        <v>12</v>
      </c>
      <c r="R100" s="10">
        <f t="shared" si="18"/>
        <v>299</v>
      </c>
      <c r="AM100" s="24" t="s">
        <v>12</v>
      </c>
      <c r="AN100">
        <v>299</v>
      </c>
    </row>
    <row r="101" spans="1:40" x14ac:dyDescent="0.25">
      <c r="A101" s="16"/>
      <c r="B101" s="1" t="s">
        <v>5</v>
      </c>
      <c r="C101" s="24" t="s">
        <v>13</v>
      </c>
      <c r="D101" s="21"/>
      <c r="E101" s="19"/>
      <c r="F101" s="9"/>
      <c r="G101" s="9">
        <v>0</v>
      </c>
      <c r="H101" s="9">
        <v>50</v>
      </c>
      <c r="I101" s="9">
        <v>40</v>
      </c>
      <c r="J101" s="9">
        <v>194</v>
      </c>
      <c r="K101" s="9">
        <v>120</v>
      </c>
      <c r="L101" s="9">
        <v>80</v>
      </c>
      <c r="M101" s="9"/>
      <c r="N101" s="9">
        <v>100</v>
      </c>
      <c r="O101" s="9">
        <v>450</v>
      </c>
      <c r="P101" s="9">
        <v>1280</v>
      </c>
      <c r="Q101" s="9">
        <v>840</v>
      </c>
      <c r="R101" s="10">
        <f t="shared" si="18"/>
        <v>3154</v>
      </c>
      <c r="AM101" s="24" t="s">
        <v>13</v>
      </c>
      <c r="AN101">
        <v>3154</v>
      </c>
    </row>
    <row r="102" spans="1:40" x14ac:dyDescent="0.25">
      <c r="A102" s="1"/>
      <c r="B102" s="1" t="s">
        <v>36</v>
      </c>
      <c r="C102" s="23" t="s">
        <v>36</v>
      </c>
      <c r="D102" s="21"/>
      <c r="E102" s="1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10">
        <f t="shared" si="18"/>
        <v>0</v>
      </c>
      <c r="AM102" s="23" t="s">
        <v>36</v>
      </c>
      <c r="AN102">
        <v>0</v>
      </c>
    </row>
    <row r="103" spans="1:40" x14ac:dyDescent="0.25">
      <c r="A103" s="1"/>
      <c r="B103" s="1"/>
      <c r="C103" s="23"/>
      <c r="D103" s="21"/>
      <c r="E103" s="1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10">
        <f t="shared" si="18"/>
        <v>0</v>
      </c>
      <c r="AM103" s="23"/>
    </row>
    <row r="104" spans="1:40" ht="15.75" thickBot="1" x14ac:dyDescent="0.3">
      <c r="A104" s="1"/>
      <c r="B104" s="1"/>
      <c r="C104" s="35" t="s">
        <v>97</v>
      </c>
      <c r="D104" s="1">
        <f t="shared" ref="D104:R104" si="19">SUM(D95:D103)</f>
        <v>0</v>
      </c>
      <c r="E104" s="1">
        <f t="shared" si="19"/>
        <v>0</v>
      </c>
      <c r="F104" s="1">
        <f t="shared" si="19"/>
        <v>1</v>
      </c>
      <c r="G104" s="1">
        <f t="shared" si="19"/>
        <v>0</v>
      </c>
      <c r="H104" s="1">
        <f t="shared" si="19"/>
        <v>304</v>
      </c>
      <c r="I104" s="1">
        <f t="shared" si="19"/>
        <v>95</v>
      </c>
      <c r="J104" s="1">
        <f t="shared" si="19"/>
        <v>287</v>
      </c>
      <c r="K104" s="1">
        <f t="shared" si="19"/>
        <v>215</v>
      </c>
      <c r="L104" s="1">
        <f t="shared" si="19"/>
        <v>140</v>
      </c>
      <c r="M104" s="1">
        <f t="shared" si="19"/>
        <v>0</v>
      </c>
      <c r="N104" s="1">
        <f t="shared" si="19"/>
        <v>125</v>
      </c>
      <c r="O104" s="1">
        <f t="shared" si="19"/>
        <v>450</v>
      </c>
      <c r="P104" s="1">
        <f t="shared" si="19"/>
        <v>1307</v>
      </c>
      <c r="Q104" s="1">
        <f t="shared" si="19"/>
        <v>877</v>
      </c>
      <c r="R104" s="12">
        <f t="shared" si="19"/>
        <v>3801</v>
      </c>
      <c r="AM104" s="35" t="s">
        <v>97</v>
      </c>
      <c r="AN104">
        <v>3801</v>
      </c>
    </row>
    <row r="105" spans="1:40" ht="15.75" thickTop="1" x14ac:dyDescent="0.25">
      <c r="C105" s="34" t="s">
        <v>96</v>
      </c>
      <c r="D105">
        <f t="shared" ref="D105:Q105" si="20">COUNT(D95:D102)</f>
        <v>0</v>
      </c>
      <c r="E105">
        <f t="shared" si="20"/>
        <v>0</v>
      </c>
      <c r="F105">
        <f t="shared" si="20"/>
        <v>1</v>
      </c>
      <c r="G105">
        <f t="shared" si="20"/>
        <v>3</v>
      </c>
      <c r="H105">
        <f t="shared" si="20"/>
        <v>4</v>
      </c>
      <c r="I105">
        <f t="shared" si="20"/>
        <v>3</v>
      </c>
      <c r="J105">
        <f t="shared" si="20"/>
        <v>4</v>
      </c>
      <c r="K105">
        <f t="shared" si="20"/>
        <v>4</v>
      </c>
      <c r="L105">
        <f t="shared" si="20"/>
        <v>3</v>
      </c>
      <c r="M105">
        <f t="shared" si="20"/>
        <v>0</v>
      </c>
      <c r="N105">
        <f t="shared" si="20"/>
        <v>2</v>
      </c>
      <c r="O105">
        <f t="shared" si="20"/>
        <v>1</v>
      </c>
      <c r="P105">
        <f t="shared" si="20"/>
        <v>3</v>
      </c>
      <c r="Q105">
        <f t="shared" si="20"/>
        <v>4</v>
      </c>
      <c r="R105" s="36">
        <f>MAX(D105:Q105)</f>
        <v>4</v>
      </c>
      <c r="AM105" s="34" t="s">
        <v>96</v>
      </c>
      <c r="AN105">
        <v>4</v>
      </c>
    </row>
    <row r="106" spans="1:40" ht="22.5" x14ac:dyDescent="0.3">
      <c r="A106" s="1"/>
      <c r="B106" s="4" t="s">
        <v>1</v>
      </c>
      <c r="C106" s="2"/>
      <c r="D106" s="3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AM106" s="2"/>
    </row>
    <row r="107" spans="1:40" x14ac:dyDescent="0.25">
      <c r="A107" s="1"/>
      <c r="B107" s="1"/>
      <c r="C107" s="2"/>
      <c r="D107" s="30" t="s">
        <v>38</v>
      </c>
      <c r="E107" s="30" t="s">
        <v>39</v>
      </c>
      <c r="F107" s="30" t="s">
        <v>41</v>
      </c>
      <c r="G107" s="30" t="s">
        <v>40</v>
      </c>
      <c r="H107" s="30" t="s">
        <v>42</v>
      </c>
      <c r="I107" s="30" t="s">
        <v>43</v>
      </c>
      <c r="J107" s="30" t="s">
        <v>44</v>
      </c>
      <c r="K107" s="30" t="s">
        <v>45</v>
      </c>
      <c r="L107" s="30" t="s">
        <v>46</v>
      </c>
      <c r="M107" s="30" t="s">
        <v>47</v>
      </c>
      <c r="N107" s="30" t="s">
        <v>48</v>
      </c>
      <c r="O107" s="30" t="s">
        <v>46</v>
      </c>
      <c r="P107" s="30" t="s">
        <v>47</v>
      </c>
      <c r="Q107" s="30" t="s">
        <v>48</v>
      </c>
      <c r="R107" s="1"/>
      <c r="AM107" s="2"/>
    </row>
    <row r="108" spans="1:40" ht="18" thickBot="1" x14ac:dyDescent="0.35">
      <c r="A108" s="1"/>
      <c r="B108" s="5" t="s">
        <v>2</v>
      </c>
      <c r="C108" s="6" t="s">
        <v>3</v>
      </c>
      <c r="D108" s="7" t="s">
        <v>9</v>
      </c>
      <c r="E108" s="7" t="s">
        <v>9</v>
      </c>
      <c r="F108" s="7" t="s">
        <v>9</v>
      </c>
      <c r="G108" s="7" t="s">
        <v>9</v>
      </c>
      <c r="H108" s="7" t="s">
        <v>9</v>
      </c>
      <c r="I108" s="7" t="s">
        <v>9</v>
      </c>
      <c r="J108" s="7" t="s">
        <v>9</v>
      </c>
      <c r="K108" s="7" t="s">
        <v>9</v>
      </c>
      <c r="L108" s="7" t="s">
        <v>9</v>
      </c>
      <c r="M108" s="7" t="s">
        <v>9</v>
      </c>
      <c r="N108" s="7" t="s">
        <v>9</v>
      </c>
      <c r="O108" s="7" t="s">
        <v>9</v>
      </c>
      <c r="P108" s="7" t="s">
        <v>9</v>
      </c>
      <c r="Q108" s="7" t="s">
        <v>9</v>
      </c>
      <c r="R108" s="8" t="s">
        <v>10</v>
      </c>
      <c r="AM108" s="6" t="s">
        <v>3</v>
      </c>
      <c r="AN108" t="s">
        <v>10</v>
      </c>
    </row>
    <row r="109" spans="1:40" ht="16.5" thickTop="1" thickBot="1" x14ac:dyDescent="0.3">
      <c r="A109" s="13" t="s">
        <v>58</v>
      </c>
      <c r="B109" s="1"/>
      <c r="C109" s="22"/>
      <c r="D109" s="3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AM109" s="22"/>
    </row>
    <row r="110" spans="1:40" x14ac:dyDescent="0.25">
      <c r="A110" s="1"/>
      <c r="B110" s="1" t="s">
        <v>26</v>
      </c>
      <c r="C110" s="23" t="s">
        <v>27</v>
      </c>
      <c r="D110" s="21"/>
      <c r="E110" s="1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10">
        <f t="shared" ref="R110:R118" si="21">SUM(D110:Q110)</f>
        <v>0</v>
      </c>
      <c r="AM110" s="23" t="s">
        <v>27</v>
      </c>
      <c r="AN110">
        <v>0</v>
      </c>
    </row>
    <row r="111" spans="1:40" x14ac:dyDescent="0.25">
      <c r="A111" s="1"/>
      <c r="B111" s="18" t="s">
        <v>15</v>
      </c>
      <c r="C111" s="24" t="s">
        <v>22</v>
      </c>
      <c r="D111" s="21"/>
      <c r="E111" s="19"/>
      <c r="F111" s="9"/>
      <c r="G111" s="9"/>
      <c r="H111" s="9"/>
      <c r="I111" s="9">
        <v>5</v>
      </c>
      <c r="J111" s="9">
        <v>10</v>
      </c>
      <c r="K111" s="9"/>
      <c r="L111" s="9">
        <v>5</v>
      </c>
      <c r="M111" s="9"/>
      <c r="N111" s="9"/>
      <c r="O111" s="9"/>
      <c r="P111" s="9">
        <v>7</v>
      </c>
      <c r="Q111" s="9"/>
      <c r="R111" s="10">
        <f t="shared" si="21"/>
        <v>27</v>
      </c>
      <c r="AM111" s="24" t="s">
        <v>22</v>
      </c>
      <c r="AN111">
        <v>27</v>
      </c>
    </row>
    <row r="112" spans="1:40" x14ac:dyDescent="0.25">
      <c r="A112" s="1"/>
      <c r="B112" s="1" t="s">
        <v>104</v>
      </c>
      <c r="C112" s="23" t="s">
        <v>18</v>
      </c>
      <c r="D112" s="21"/>
      <c r="E112" s="19"/>
      <c r="F112" s="9"/>
      <c r="G112" s="9"/>
      <c r="H112" s="9"/>
      <c r="I112" s="9">
        <v>1</v>
      </c>
      <c r="J112" s="9">
        <v>100</v>
      </c>
      <c r="K112" s="9">
        <v>25</v>
      </c>
      <c r="L112" s="9">
        <v>20</v>
      </c>
      <c r="M112" s="9"/>
      <c r="N112" s="9">
        <v>50</v>
      </c>
      <c r="O112" s="9">
        <v>12</v>
      </c>
      <c r="P112" s="9"/>
      <c r="Q112" s="9">
        <v>10</v>
      </c>
      <c r="R112" s="10">
        <f t="shared" si="21"/>
        <v>218</v>
      </c>
      <c r="AM112" s="23" t="s">
        <v>18</v>
      </c>
      <c r="AN112">
        <v>218</v>
      </c>
    </row>
    <row r="113" spans="1:40" x14ac:dyDescent="0.25">
      <c r="A113" s="1"/>
      <c r="B113" s="3" t="s">
        <v>6</v>
      </c>
      <c r="C113" s="23" t="s">
        <v>29</v>
      </c>
      <c r="D113" s="21"/>
      <c r="E113" s="19"/>
      <c r="F113" s="9"/>
      <c r="G113" s="9"/>
      <c r="H113" s="9">
        <v>16</v>
      </c>
      <c r="I113" s="9"/>
      <c r="J113" s="9">
        <v>5</v>
      </c>
      <c r="K113" s="9"/>
      <c r="L113" s="9"/>
      <c r="M113" s="9"/>
      <c r="N113" s="9"/>
      <c r="O113" s="9"/>
      <c r="P113" s="9"/>
      <c r="Q113" s="9">
        <v>4</v>
      </c>
      <c r="R113" s="10">
        <f t="shared" si="21"/>
        <v>25</v>
      </c>
      <c r="AM113" s="23" t="s">
        <v>29</v>
      </c>
      <c r="AN113">
        <v>25</v>
      </c>
    </row>
    <row r="114" spans="1:40" x14ac:dyDescent="0.25">
      <c r="A114" s="1"/>
      <c r="B114" s="18" t="s">
        <v>16</v>
      </c>
      <c r="C114" s="24" t="s">
        <v>20</v>
      </c>
      <c r="D114" s="21"/>
      <c r="E114" s="19"/>
      <c r="F114" s="9"/>
      <c r="G114" s="9">
        <v>0</v>
      </c>
      <c r="H114" s="9">
        <v>65</v>
      </c>
      <c r="I114" s="9">
        <v>170</v>
      </c>
      <c r="J114" s="9">
        <v>35</v>
      </c>
      <c r="K114" s="9">
        <v>10</v>
      </c>
      <c r="L114" s="9">
        <v>5</v>
      </c>
      <c r="M114" s="9"/>
      <c r="N114" s="9">
        <v>5</v>
      </c>
      <c r="O114" s="9">
        <v>5</v>
      </c>
      <c r="P114" s="9"/>
      <c r="Q114" s="9">
        <v>8</v>
      </c>
      <c r="R114" s="10">
        <f t="shared" si="21"/>
        <v>303</v>
      </c>
      <c r="AM114" s="24" t="s">
        <v>20</v>
      </c>
      <c r="AN114">
        <v>303</v>
      </c>
    </row>
    <row r="115" spans="1:40" x14ac:dyDescent="0.25">
      <c r="A115" s="1"/>
      <c r="B115" s="3" t="s">
        <v>8</v>
      </c>
      <c r="C115" s="24" t="s">
        <v>12</v>
      </c>
      <c r="D115" s="21"/>
      <c r="E115" s="19"/>
      <c r="F115" s="9">
        <v>0</v>
      </c>
      <c r="G115" s="9"/>
      <c r="H115" s="9">
        <v>25</v>
      </c>
      <c r="I115" s="9"/>
      <c r="J115" s="9"/>
      <c r="K115" s="9"/>
      <c r="L115" s="9">
        <v>50</v>
      </c>
      <c r="M115" s="9"/>
      <c r="N115" s="9"/>
      <c r="O115" s="9">
        <v>25</v>
      </c>
      <c r="P115" s="9"/>
      <c r="Q115" s="9"/>
      <c r="R115" s="10">
        <f t="shared" si="21"/>
        <v>100</v>
      </c>
      <c r="AM115" s="24" t="s">
        <v>12</v>
      </c>
      <c r="AN115">
        <v>100</v>
      </c>
    </row>
    <row r="116" spans="1:40" x14ac:dyDescent="0.25">
      <c r="A116" s="16"/>
      <c r="B116" s="1" t="s">
        <v>5</v>
      </c>
      <c r="C116" s="24" t="s">
        <v>13</v>
      </c>
      <c r="D116" s="21"/>
      <c r="E116" s="19"/>
      <c r="F116" s="9">
        <v>0</v>
      </c>
      <c r="G116" s="9">
        <v>0</v>
      </c>
      <c r="H116" s="9">
        <v>150</v>
      </c>
      <c r="I116" s="9">
        <v>150</v>
      </c>
      <c r="J116" s="9">
        <v>285</v>
      </c>
      <c r="K116" s="9">
        <v>50</v>
      </c>
      <c r="L116" s="9">
        <v>285</v>
      </c>
      <c r="M116" s="9"/>
      <c r="N116" s="9">
        <v>540</v>
      </c>
      <c r="O116" s="9">
        <v>380</v>
      </c>
      <c r="P116" s="9">
        <v>853</v>
      </c>
      <c r="Q116" s="9">
        <v>670</v>
      </c>
      <c r="R116" s="10">
        <f t="shared" si="21"/>
        <v>3363</v>
      </c>
      <c r="AM116" s="24" t="s">
        <v>13</v>
      </c>
      <c r="AN116">
        <v>3363</v>
      </c>
    </row>
    <row r="117" spans="1:40" x14ac:dyDescent="0.25">
      <c r="A117" s="1"/>
      <c r="B117" s="1" t="s">
        <v>36</v>
      </c>
      <c r="C117" s="23" t="s">
        <v>36</v>
      </c>
      <c r="D117" s="21"/>
      <c r="E117" s="19"/>
      <c r="F117" s="9">
        <v>0</v>
      </c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10">
        <f t="shared" si="21"/>
        <v>0</v>
      </c>
      <c r="AM117" s="23" t="s">
        <v>36</v>
      </c>
      <c r="AN117">
        <v>0</v>
      </c>
    </row>
    <row r="118" spans="1:40" x14ac:dyDescent="0.25">
      <c r="A118" s="1"/>
      <c r="B118" s="1"/>
      <c r="C118" s="23"/>
      <c r="D118" s="21"/>
      <c r="E118" s="1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10">
        <f t="shared" si="21"/>
        <v>0</v>
      </c>
      <c r="AM118" s="23"/>
    </row>
    <row r="119" spans="1:40" ht="15.75" thickBot="1" x14ac:dyDescent="0.3">
      <c r="A119" s="1"/>
      <c r="B119" s="1"/>
      <c r="C119" s="35" t="s">
        <v>97</v>
      </c>
      <c r="D119" s="1">
        <f t="shared" ref="D119:R119" si="22">SUM(D110:D118)</f>
        <v>0</v>
      </c>
      <c r="E119" s="1">
        <f t="shared" si="22"/>
        <v>0</v>
      </c>
      <c r="F119" s="1">
        <f t="shared" si="22"/>
        <v>0</v>
      </c>
      <c r="G119" s="1">
        <f t="shared" si="22"/>
        <v>0</v>
      </c>
      <c r="H119" s="1">
        <f t="shared" si="22"/>
        <v>256</v>
      </c>
      <c r="I119" s="1">
        <f t="shared" si="22"/>
        <v>326</v>
      </c>
      <c r="J119" s="1">
        <f t="shared" si="22"/>
        <v>435</v>
      </c>
      <c r="K119" s="1">
        <f t="shared" si="22"/>
        <v>85</v>
      </c>
      <c r="L119" s="1">
        <f t="shared" si="22"/>
        <v>365</v>
      </c>
      <c r="M119" s="1">
        <f t="shared" si="22"/>
        <v>0</v>
      </c>
      <c r="N119" s="1">
        <f t="shared" si="22"/>
        <v>595</v>
      </c>
      <c r="O119" s="1">
        <f t="shared" si="22"/>
        <v>422</v>
      </c>
      <c r="P119" s="1">
        <f t="shared" si="22"/>
        <v>860</v>
      </c>
      <c r="Q119" s="1">
        <f t="shared" si="22"/>
        <v>692</v>
      </c>
      <c r="R119" s="12">
        <f t="shared" si="22"/>
        <v>4036</v>
      </c>
      <c r="AM119" s="35" t="s">
        <v>97</v>
      </c>
      <c r="AN119">
        <v>4036</v>
      </c>
    </row>
    <row r="120" spans="1:40" ht="15.75" thickTop="1" x14ac:dyDescent="0.25">
      <c r="C120" s="34" t="s">
        <v>96</v>
      </c>
      <c r="D120">
        <f t="shared" ref="D120:Q120" si="23">COUNT(D110:D117)</f>
        <v>0</v>
      </c>
      <c r="E120">
        <f t="shared" si="23"/>
        <v>0</v>
      </c>
      <c r="F120">
        <f t="shared" si="23"/>
        <v>3</v>
      </c>
      <c r="G120">
        <f t="shared" si="23"/>
        <v>2</v>
      </c>
      <c r="H120">
        <f t="shared" si="23"/>
        <v>4</v>
      </c>
      <c r="I120">
        <f t="shared" si="23"/>
        <v>4</v>
      </c>
      <c r="J120">
        <f t="shared" si="23"/>
        <v>5</v>
      </c>
      <c r="K120">
        <f t="shared" si="23"/>
        <v>3</v>
      </c>
      <c r="L120">
        <f t="shared" si="23"/>
        <v>5</v>
      </c>
      <c r="M120">
        <f t="shared" si="23"/>
        <v>0</v>
      </c>
      <c r="N120">
        <f t="shared" si="23"/>
        <v>3</v>
      </c>
      <c r="O120">
        <f t="shared" si="23"/>
        <v>4</v>
      </c>
      <c r="P120">
        <f t="shared" si="23"/>
        <v>2</v>
      </c>
      <c r="Q120">
        <f t="shared" si="23"/>
        <v>4</v>
      </c>
      <c r="R120" s="36">
        <f>MAX(D120:Q120)</f>
        <v>5</v>
      </c>
      <c r="AM120" s="34" t="s">
        <v>96</v>
      </c>
      <c r="AN120">
        <v>5</v>
      </c>
    </row>
    <row r="121" spans="1:40" ht="22.5" x14ac:dyDescent="0.3">
      <c r="A121" s="1"/>
      <c r="B121" s="4" t="s">
        <v>1</v>
      </c>
      <c r="C121" s="2"/>
      <c r="D121" s="3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AM121" s="2"/>
    </row>
    <row r="122" spans="1:40" x14ac:dyDescent="0.25">
      <c r="A122" s="1"/>
      <c r="B122" s="1"/>
      <c r="C122" s="2"/>
      <c r="D122" s="30" t="s">
        <v>38</v>
      </c>
      <c r="E122" s="30" t="s">
        <v>39</v>
      </c>
      <c r="F122" s="30" t="s">
        <v>41</v>
      </c>
      <c r="G122" s="30" t="s">
        <v>40</v>
      </c>
      <c r="H122" s="30" t="s">
        <v>42</v>
      </c>
      <c r="I122" s="30" t="s">
        <v>43</v>
      </c>
      <c r="J122" s="30" t="s">
        <v>44</v>
      </c>
      <c r="K122" s="30" t="s">
        <v>45</v>
      </c>
      <c r="L122" s="30" t="s">
        <v>46</v>
      </c>
      <c r="M122" s="30" t="s">
        <v>47</v>
      </c>
      <c r="N122" s="30" t="s">
        <v>48</v>
      </c>
      <c r="O122" s="30" t="s">
        <v>46</v>
      </c>
      <c r="P122" s="30" t="s">
        <v>47</v>
      </c>
      <c r="Q122" s="30" t="s">
        <v>48</v>
      </c>
      <c r="R122" s="1"/>
      <c r="AM122" s="2"/>
    </row>
    <row r="123" spans="1:40" ht="18" thickBot="1" x14ac:dyDescent="0.35">
      <c r="A123" s="1"/>
      <c r="B123" s="5" t="s">
        <v>2</v>
      </c>
      <c r="C123" s="6" t="s">
        <v>3</v>
      </c>
      <c r="D123" s="7" t="s">
        <v>9</v>
      </c>
      <c r="E123" s="7" t="s">
        <v>9</v>
      </c>
      <c r="F123" s="7" t="s">
        <v>9</v>
      </c>
      <c r="G123" s="7" t="s">
        <v>9</v>
      </c>
      <c r="H123" s="7" t="s">
        <v>9</v>
      </c>
      <c r="I123" s="7" t="s">
        <v>9</v>
      </c>
      <c r="J123" s="7" t="s">
        <v>9</v>
      </c>
      <c r="K123" s="7" t="s">
        <v>9</v>
      </c>
      <c r="L123" s="7" t="s">
        <v>9</v>
      </c>
      <c r="M123" s="7" t="s">
        <v>9</v>
      </c>
      <c r="N123" s="7" t="s">
        <v>9</v>
      </c>
      <c r="O123" s="7" t="s">
        <v>9</v>
      </c>
      <c r="P123" s="7" t="s">
        <v>9</v>
      </c>
      <c r="Q123" s="7" t="s">
        <v>9</v>
      </c>
      <c r="R123" s="8" t="s">
        <v>10</v>
      </c>
      <c r="AM123" s="6" t="s">
        <v>3</v>
      </c>
      <c r="AN123" t="s">
        <v>10</v>
      </c>
    </row>
    <row r="124" spans="1:40" ht="16.5" thickTop="1" thickBot="1" x14ac:dyDescent="0.3">
      <c r="A124" s="13" t="s">
        <v>59</v>
      </c>
      <c r="B124" s="1"/>
      <c r="C124" s="22"/>
      <c r="D124" s="3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AM124" s="22"/>
    </row>
    <row r="125" spans="1:40" x14ac:dyDescent="0.25">
      <c r="A125" s="1"/>
      <c r="B125" s="1" t="s">
        <v>26</v>
      </c>
      <c r="C125" s="23" t="s">
        <v>27</v>
      </c>
      <c r="D125" s="21"/>
      <c r="E125" s="1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10">
        <f t="shared" ref="R125:R133" si="24">SUM(D125:Q125)</f>
        <v>0</v>
      </c>
      <c r="AM125" s="23" t="s">
        <v>27</v>
      </c>
      <c r="AN125">
        <v>0</v>
      </c>
    </row>
    <row r="126" spans="1:40" x14ac:dyDescent="0.25">
      <c r="A126" s="1"/>
      <c r="B126" s="18" t="s">
        <v>15</v>
      </c>
      <c r="C126" s="24" t="s">
        <v>22</v>
      </c>
      <c r="D126" s="21"/>
      <c r="E126" s="19"/>
      <c r="F126" s="9"/>
      <c r="G126" s="9">
        <v>0</v>
      </c>
      <c r="H126" s="9"/>
      <c r="I126" s="9"/>
      <c r="J126" s="9">
        <v>2</v>
      </c>
      <c r="K126" s="9"/>
      <c r="L126" s="9"/>
      <c r="M126" s="9"/>
      <c r="N126" s="9"/>
      <c r="O126" s="9"/>
      <c r="P126" s="9"/>
      <c r="Q126" s="9"/>
      <c r="R126" s="10">
        <f t="shared" si="24"/>
        <v>2</v>
      </c>
      <c r="AM126" s="24" t="s">
        <v>22</v>
      </c>
      <c r="AN126">
        <v>2</v>
      </c>
    </row>
    <row r="127" spans="1:40" x14ac:dyDescent="0.25">
      <c r="A127" s="1"/>
      <c r="B127" s="1" t="s">
        <v>104</v>
      </c>
      <c r="C127" s="23" t="s">
        <v>18</v>
      </c>
      <c r="D127" s="21"/>
      <c r="E127" s="19"/>
      <c r="F127" s="9"/>
      <c r="G127" s="9"/>
      <c r="H127" s="9"/>
      <c r="I127" s="9">
        <v>225</v>
      </c>
      <c r="J127" s="9">
        <v>600</v>
      </c>
      <c r="K127" s="9">
        <v>210</v>
      </c>
      <c r="L127" s="9"/>
      <c r="M127" s="9"/>
      <c r="N127" s="9"/>
      <c r="O127" s="9"/>
      <c r="P127" s="9"/>
      <c r="Q127" s="9"/>
      <c r="R127" s="10">
        <f t="shared" si="24"/>
        <v>1035</v>
      </c>
      <c r="AM127" s="23" t="s">
        <v>18</v>
      </c>
      <c r="AN127">
        <v>1035</v>
      </c>
    </row>
    <row r="128" spans="1:40" x14ac:dyDescent="0.25">
      <c r="A128" s="1"/>
      <c r="B128" s="3" t="s">
        <v>6</v>
      </c>
      <c r="C128" s="23" t="s">
        <v>29</v>
      </c>
      <c r="D128" s="21"/>
      <c r="E128" s="19"/>
      <c r="F128" s="9"/>
      <c r="G128" s="9"/>
      <c r="H128" s="9">
        <v>19</v>
      </c>
      <c r="I128" s="9">
        <v>25</v>
      </c>
      <c r="J128" s="9">
        <v>277</v>
      </c>
      <c r="K128" s="9">
        <v>185</v>
      </c>
      <c r="L128" s="9">
        <v>12</v>
      </c>
      <c r="M128" s="9"/>
      <c r="N128" s="9"/>
      <c r="O128" s="9">
        <v>40</v>
      </c>
      <c r="P128" s="9"/>
      <c r="Q128" s="9"/>
      <c r="R128" s="10">
        <f t="shared" si="24"/>
        <v>558</v>
      </c>
      <c r="AM128" s="23" t="s">
        <v>29</v>
      </c>
      <c r="AN128">
        <v>558</v>
      </c>
    </row>
    <row r="129" spans="1:40" x14ac:dyDescent="0.25">
      <c r="A129" s="1"/>
      <c r="B129" s="18" t="s">
        <v>16</v>
      </c>
      <c r="C129" s="24" t="s">
        <v>20</v>
      </c>
      <c r="D129" s="21"/>
      <c r="E129" s="19"/>
      <c r="F129" s="9"/>
      <c r="G129" s="9">
        <v>0</v>
      </c>
      <c r="H129" s="9"/>
      <c r="I129" s="9">
        <v>40</v>
      </c>
      <c r="J129" s="9">
        <v>25</v>
      </c>
      <c r="K129" s="9"/>
      <c r="L129" s="9"/>
      <c r="M129" s="9"/>
      <c r="N129" s="9"/>
      <c r="O129" s="9"/>
      <c r="P129" s="9"/>
      <c r="Q129" s="9"/>
      <c r="R129" s="10">
        <f t="shared" si="24"/>
        <v>65</v>
      </c>
      <c r="AM129" s="24" t="s">
        <v>20</v>
      </c>
      <c r="AN129">
        <v>65</v>
      </c>
    </row>
    <row r="130" spans="1:40" x14ac:dyDescent="0.25">
      <c r="A130" s="1"/>
      <c r="B130" s="3" t="s">
        <v>8</v>
      </c>
      <c r="C130" s="24" t="s">
        <v>12</v>
      </c>
      <c r="D130" s="21"/>
      <c r="E130" s="19"/>
      <c r="F130" s="9">
        <v>0</v>
      </c>
      <c r="G130" s="9"/>
      <c r="H130" s="9">
        <v>28</v>
      </c>
      <c r="I130" s="9"/>
      <c r="J130" s="9"/>
      <c r="K130" s="9">
        <v>150</v>
      </c>
      <c r="L130" s="9">
        <v>7</v>
      </c>
      <c r="M130" s="9"/>
      <c r="N130" s="9">
        <v>780</v>
      </c>
      <c r="O130" s="9">
        <v>373</v>
      </c>
      <c r="P130" s="9">
        <v>350</v>
      </c>
      <c r="Q130" s="9"/>
      <c r="R130" s="10">
        <f t="shared" si="24"/>
        <v>1688</v>
      </c>
      <c r="AM130" s="24" t="s">
        <v>12</v>
      </c>
      <c r="AN130">
        <v>1688</v>
      </c>
    </row>
    <row r="131" spans="1:40" x14ac:dyDescent="0.25">
      <c r="A131" s="16"/>
      <c r="B131" s="1" t="s">
        <v>5</v>
      </c>
      <c r="C131" s="24" t="s">
        <v>13</v>
      </c>
      <c r="D131" s="21"/>
      <c r="E131" s="19"/>
      <c r="F131" s="9">
        <v>0</v>
      </c>
      <c r="G131" s="9">
        <v>0</v>
      </c>
      <c r="H131" s="9">
        <v>963</v>
      </c>
      <c r="I131" s="9">
        <v>470</v>
      </c>
      <c r="J131" s="9">
        <v>970</v>
      </c>
      <c r="K131" s="9">
        <v>590</v>
      </c>
      <c r="L131" s="9">
        <v>1730</v>
      </c>
      <c r="M131" s="9"/>
      <c r="N131" s="9">
        <v>830</v>
      </c>
      <c r="O131" s="9">
        <v>1132</v>
      </c>
      <c r="P131" s="9">
        <v>1300</v>
      </c>
      <c r="Q131" s="9">
        <v>1351</v>
      </c>
      <c r="R131" s="10">
        <f t="shared" si="24"/>
        <v>9336</v>
      </c>
      <c r="AM131" s="24" t="s">
        <v>13</v>
      </c>
      <c r="AN131">
        <v>9336</v>
      </c>
    </row>
    <row r="132" spans="1:40" x14ac:dyDescent="0.25">
      <c r="A132" s="1"/>
      <c r="B132" s="1" t="s">
        <v>36</v>
      </c>
      <c r="C132" s="23" t="s">
        <v>36</v>
      </c>
      <c r="D132" s="21"/>
      <c r="E132" s="1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10">
        <f t="shared" si="24"/>
        <v>0</v>
      </c>
      <c r="AM132" s="23" t="s">
        <v>36</v>
      </c>
      <c r="AN132">
        <v>0</v>
      </c>
    </row>
    <row r="133" spans="1:40" x14ac:dyDescent="0.25">
      <c r="A133" s="1"/>
      <c r="B133" s="1"/>
      <c r="C133" s="23"/>
      <c r="D133" s="21"/>
      <c r="E133" s="1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10">
        <f t="shared" si="24"/>
        <v>0</v>
      </c>
      <c r="AM133" s="23"/>
    </row>
    <row r="134" spans="1:40" ht="15.75" thickBot="1" x14ac:dyDescent="0.3">
      <c r="A134" s="1"/>
      <c r="B134" s="1"/>
      <c r="C134" s="35" t="s">
        <v>97</v>
      </c>
      <c r="D134" s="1">
        <f t="shared" ref="D134:R134" si="25">SUM(D125:D133)</f>
        <v>0</v>
      </c>
      <c r="E134" s="1">
        <f t="shared" si="25"/>
        <v>0</v>
      </c>
      <c r="F134" s="1">
        <f t="shared" si="25"/>
        <v>0</v>
      </c>
      <c r="G134" s="1">
        <f t="shared" si="25"/>
        <v>0</v>
      </c>
      <c r="H134" s="1">
        <f t="shared" si="25"/>
        <v>1010</v>
      </c>
      <c r="I134" s="1">
        <f t="shared" si="25"/>
        <v>760</v>
      </c>
      <c r="J134" s="1">
        <f t="shared" si="25"/>
        <v>1874</v>
      </c>
      <c r="K134" s="1">
        <f t="shared" si="25"/>
        <v>1135</v>
      </c>
      <c r="L134" s="1">
        <f t="shared" si="25"/>
        <v>1749</v>
      </c>
      <c r="M134" s="1">
        <f t="shared" si="25"/>
        <v>0</v>
      </c>
      <c r="N134" s="1">
        <f t="shared" si="25"/>
        <v>1610</v>
      </c>
      <c r="O134" s="1">
        <f t="shared" si="25"/>
        <v>1545</v>
      </c>
      <c r="P134" s="1">
        <f t="shared" si="25"/>
        <v>1650</v>
      </c>
      <c r="Q134" s="1">
        <f t="shared" si="25"/>
        <v>1351</v>
      </c>
      <c r="R134" s="12">
        <f t="shared" si="25"/>
        <v>12684</v>
      </c>
      <c r="AM134" s="35" t="s">
        <v>97</v>
      </c>
      <c r="AN134">
        <v>12684</v>
      </c>
    </row>
    <row r="135" spans="1:40" ht="15.75" thickTop="1" x14ac:dyDescent="0.25">
      <c r="C135" s="34" t="s">
        <v>96</v>
      </c>
      <c r="D135">
        <f t="shared" ref="D135:Q135" si="26">COUNT(D125:D132)</f>
        <v>0</v>
      </c>
      <c r="E135">
        <f t="shared" si="26"/>
        <v>0</v>
      </c>
      <c r="F135">
        <f t="shared" si="26"/>
        <v>2</v>
      </c>
      <c r="G135">
        <f t="shared" si="26"/>
        <v>3</v>
      </c>
      <c r="H135">
        <f t="shared" si="26"/>
        <v>3</v>
      </c>
      <c r="I135">
        <f t="shared" si="26"/>
        <v>4</v>
      </c>
      <c r="J135">
        <f t="shared" si="26"/>
        <v>5</v>
      </c>
      <c r="K135">
        <f t="shared" si="26"/>
        <v>4</v>
      </c>
      <c r="L135">
        <f t="shared" si="26"/>
        <v>3</v>
      </c>
      <c r="M135">
        <f t="shared" si="26"/>
        <v>0</v>
      </c>
      <c r="N135">
        <f t="shared" si="26"/>
        <v>2</v>
      </c>
      <c r="O135">
        <f t="shared" si="26"/>
        <v>3</v>
      </c>
      <c r="P135">
        <f t="shared" si="26"/>
        <v>2</v>
      </c>
      <c r="Q135">
        <f t="shared" si="26"/>
        <v>1</v>
      </c>
      <c r="R135" s="36">
        <f>MAX(D135:Q135)</f>
        <v>5</v>
      </c>
      <c r="AM135" s="34" t="s">
        <v>96</v>
      </c>
      <c r="AN135">
        <v>5</v>
      </c>
    </row>
    <row r="136" spans="1:40" ht="22.5" x14ac:dyDescent="0.3">
      <c r="A136" s="1"/>
      <c r="B136" s="4" t="s">
        <v>1</v>
      </c>
      <c r="C136" s="2"/>
      <c r="D136" s="3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AM136" s="2"/>
    </row>
    <row r="137" spans="1:40" x14ac:dyDescent="0.25">
      <c r="A137" s="1"/>
      <c r="B137" s="1"/>
      <c r="C137" s="2"/>
      <c r="D137" s="30" t="s">
        <v>38</v>
      </c>
      <c r="E137" s="30" t="s">
        <v>39</v>
      </c>
      <c r="F137" s="30" t="s">
        <v>41</v>
      </c>
      <c r="G137" s="30" t="s">
        <v>40</v>
      </c>
      <c r="H137" s="30" t="s">
        <v>42</v>
      </c>
      <c r="I137" s="30" t="s">
        <v>43</v>
      </c>
      <c r="J137" s="30" t="s">
        <v>44</v>
      </c>
      <c r="K137" s="30" t="s">
        <v>45</v>
      </c>
      <c r="L137" s="30" t="s">
        <v>46</v>
      </c>
      <c r="M137" s="30" t="s">
        <v>47</v>
      </c>
      <c r="N137" s="30" t="s">
        <v>48</v>
      </c>
      <c r="O137" s="30" t="s">
        <v>46</v>
      </c>
      <c r="P137" s="30" t="s">
        <v>47</v>
      </c>
      <c r="Q137" s="30" t="s">
        <v>48</v>
      </c>
      <c r="R137" s="1"/>
      <c r="AM137" s="2"/>
    </row>
    <row r="138" spans="1:40" ht="18" thickBot="1" x14ac:dyDescent="0.35">
      <c r="A138" s="1"/>
      <c r="B138" s="5" t="s">
        <v>2</v>
      </c>
      <c r="C138" s="6" t="s">
        <v>3</v>
      </c>
      <c r="D138" s="7" t="s">
        <v>9</v>
      </c>
      <c r="E138" s="7" t="s">
        <v>9</v>
      </c>
      <c r="F138" s="7" t="s">
        <v>9</v>
      </c>
      <c r="G138" s="7" t="s">
        <v>9</v>
      </c>
      <c r="H138" s="7" t="s">
        <v>9</v>
      </c>
      <c r="I138" s="7" t="s">
        <v>9</v>
      </c>
      <c r="J138" s="7" t="s">
        <v>9</v>
      </c>
      <c r="K138" s="7" t="s">
        <v>9</v>
      </c>
      <c r="L138" s="7" t="s">
        <v>9</v>
      </c>
      <c r="M138" s="7" t="s">
        <v>9</v>
      </c>
      <c r="N138" s="7" t="s">
        <v>9</v>
      </c>
      <c r="O138" s="7" t="s">
        <v>9</v>
      </c>
      <c r="P138" s="7" t="s">
        <v>9</v>
      </c>
      <c r="Q138" s="7" t="s">
        <v>9</v>
      </c>
      <c r="R138" s="8" t="s">
        <v>10</v>
      </c>
      <c r="AM138" s="6" t="s">
        <v>3</v>
      </c>
      <c r="AN138" t="s">
        <v>10</v>
      </c>
    </row>
    <row r="139" spans="1:40" ht="16.5" thickTop="1" thickBot="1" x14ac:dyDescent="0.3">
      <c r="A139" s="13" t="s">
        <v>60</v>
      </c>
      <c r="B139" s="1"/>
      <c r="C139" s="22"/>
      <c r="D139" s="3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AM139" s="22"/>
    </row>
    <row r="140" spans="1:40" x14ac:dyDescent="0.25">
      <c r="A140" s="1"/>
      <c r="B140" s="1" t="s">
        <v>26</v>
      </c>
      <c r="C140" s="23" t="s">
        <v>27</v>
      </c>
      <c r="D140" s="21"/>
      <c r="E140" s="19"/>
      <c r="F140" s="9"/>
      <c r="G140" s="9"/>
      <c r="H140" s="9"/>
      <c r="I140" s="9">
        <v>32</v>
      </c>
      <c r="J140" s="9">
        <v>10</v>
      </c>
      <c r="K140" s="9">
        <v>50</v>
      </c>
      <c r="L140" s="9"/>
      <c r="M140" s="9"/>
      <c r="N140" s="9">
        <v>10</v>
      </c>
      <c r="O140" s="9"/>
      <c r="P140" s="9"/>
      <c r="Q140" s="9"/>
      <c r="R140" s="10">
        <f t="shared" ref="R140:R148" si="27">SUM(D140:Q140)</f>
        <v>102</v>
      </c>
      <c r="AM140" s="23" t="s">
        <v>27</v>
      </c>
      <c r="AN140">
        <v>102</v>
      </c>
    </row>
    <row r="141" spans="1:40" x14ac:dyDescent="0.25">
      <c r="A141" s="1"/>
      <c r="B141" s="18" t="s">
        <v>15</v>
      </c>
      <c r="C141" s="24" t="s">
        <v>22</v>
      </c>
      <c r="D141" s="21"/>
      <c r="E141" s="19"/>
      <c r="F141" s="9"/>
      <c r="G141" s="9">
        <v>0</v>
      </c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10">
        <f t="shared" si="27"/>
        <v>0</v>
      </c>
      <c r="AM141" s="24" t="s">
        <v>22</v>
      </c>
      <c r="AN141">
        <v>0</v>
      </c>
    </row>
    <row r="142" spans="1:40" x14ac:dyDescent="0.25">
      <c r="A142" s="1"/>
      <c r="B142" s="1" t="s">
        <v>104</v>
      </c>
      <c r="C142" s="23" t="s">
        <v>18</v>
      </c>
      <c r="D142" s="21"/>
      <c r="E142" s="19"/>
      <c r="F142" s="9"/>
      <c r="G142" s="9">
        <v>0</v>
      </c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10">
        <f t="shared" si="27"/>
        <v>0</v>
      </c>
      <c r="AM142" s="23" t="s">
        <v>18</v>
      </c>
      <c r="AN142">
        <v>0</v>
      </c>
    </row>
    <row r="143" spans="1:40" x14ac:dyDescent="0.25">
      <c r="A143" s="1"/>
      <c r="B143" s="3" t="s">
        <v>6</v>
      </c>
      <c r="C143" s="23" t="s">
        <v>29</v>
      </c>
      <c r="D143" s="21"/>
      <c r="E143" s="19"/>
      <c r="F143" s="9"/>
      <c r="G143" s="9"/>
      <c r="H143" s="9">
        <v>15</v>
      </c>
      <c r="I143" s="9">
        <v>30</v>
      </c>
      <c r="J143" s="9">
        <v>60</v>
      </c>
      <c r="K143" s="9">
        <v>100</v>
      </c>
      <c r="L143" s="9">
        <v>330</v>
      </c>
      <c r="M143" s="9"/>
      <c r="N143" s="9">
        <v>275</v>
      </c>
      <c r="O143" s="9">
        <v>75</v>
      </c>
      <c r="P143" s="9">
        <v>563</v>
      </c>
      <c r="Q143" s="9">
        <v>48</v>
      </c>
      <c r="R143" s="10">
        <f t="shared" si="27"/>
        <v>1496</v>
      </c>
      <c r="AM143" s="23" t="s">
        <v>29</v>
      </c>
      <c r="AN143">
        <v>1496</v>
      </c>
    </row>
    <row r="144" spans="1:40" x14ac:dyDescent="0.25">
      <c r="A144" s="1"/>
      <c r="B144" s="18" t="s">
        <v>16</v>
      </c>
      <c r="C144" s="24" t="s">
        <v>20</v>
      </c>
      <c r="D144" s="21"/>
      <c r="E144" s="19"/>
      <c r="F144" s="9"/>
      <c r="G144" s="9">
        <v>0</v>
      </c>
      <c r="H144" s="9">
        <v>9</v>
      </c>
      <c r="I144" s="9">
        <v>65</v>
      </c>
      <c r="J144" s="9">
        <v>30</v>
      </c>
      <c r="K144" s="9"/>
      <c r="L144" s="9">
        <v>85</v>
      </c>
      <c r="M144" s="9"/>
      <c r="N144" s="9">
        <v>190</v>
      </c>
      <c r="O144" s="9">
        <v>350</v>
      </c>
      <c r="P144" s="9">
        <v>85</v>
      </c>
      <c r="Q144" s="9"/>
      <c r="R144" s="10">
        <f t="shared" si="27"/>
        <v>814</v>
      </c>
      <c r="AM144" s="24" t="s">
        <v>20</v>
      </c>
      <c r="AN144">
        <v>814</v>
      </c>
    </row>
    <row r="145" spans="1:40" x14ac:dyDescent="0.25">
      <c r="A145" s="1"/>
      <c r="B145" s="3" t="s">
        <v>8</v>
      </c>
      <c r="C145" s="24" t="s">
        <v>12</v>
      </c>
      <c r="D145" s="21"/>
      <c r="E145" s="19"/>
      <c r="F145" s="9">
        <v>0</v>
      </c>
      <c r="G145" s="9">
        <v>0</v>
      </c>
      <c r="H145" s="9"/>
      <c r="I145" s="9"/>
      <c r="J145" s="9">
        <v>15</v>
      </c>
      <c r="K145" s="9">
        <v>350</v>
      </c>
      <c r="L145" s="9">
        <v>80</v>
      </c>
      <c r="M145" s="9"/>
      <c r="N145" s="9">
        <v>70</v>
      </c>
      <c r="O145" s="9"/>
      <c r="P145" s="9"/>
      <c r="Q145" s="9"/>
      <c r="R145" s="10">
        <f t="shared" si="27"/>
        <v>515</v>
      </c>
      <c r="AM145" s="24" t="s">
        <v>12</v>
      </c>
      <c r="AN145">
        <v>515</v>
      </c>
    </row>
    <row r="146" spans="1:40" x14ac:dyDescent="0.25">
      <c r="A146" s="16"/>
      <c r="B146" s="1" t="s">
        <v>5</v>
      </c>
      <c r="C146" s="24" t="s">
        <v>13</v>
      </c>
      <c r="D146" s="21"/>
      <c r="E146" s="19"/>
      <c r="F146" s="9"/>
      <c r="G146" s="9">
        <v>0</v>
      </c>
      <c r="H146" s="9">
        <v>9</v>
      </c>
      <c r="I146" s="9">
        <v>25</v>
      </c>
      <c r="J146" s="9">
        <v>50</v>
      </c>
      <c r="K146" s="9">
        <v>75</v>
      </c>
      <c r="L146" s="9">
        <v>300</v>
      </c>
      <c r="M146" s="9"/>
      <c r="N146" s="9">
        <v>100</v>
      </c>
      <c r="O146" s="9">
        <v>116</v>
      </c>
      <c r="P146" s="9">
        <v>284</v>
      </c>
      <c r="Q146" s="9">
        <v>2143</v>
      </c>
      <c r="R146" s="10">
        <f t="shared" si="27"/>
        <v>3102</v>
      </c>
      <c r="AM146" s="24" t="s">
        <v>13</v>
      </c>
      <c r="AN146">
        <v>3102</v>
      </c>
    </row>
    <row r="147" spans="1:40" x14ac:dyDescent="0.25">
      <c r="A147" s="1"/>
      <c r="B147" s="1" t="s">
        <v>36</v>
      </c>
      <c r="C147" s="23" t="s">
        <v>36</v>
      </c>
      <c r="D147" s="21"/>
      <c r="E147" s="19"/>
      <c r="F147" s="9"/>
      <c r="G147" s="9"/>
      <c r="H147" s="9"/>
      <c r="I147" s="9"/>
      <c r="J147" s="9">
        <v>5</v>
      </c>
      <c r="K147" s="9"/>
      <c r="L147" s="9"/>
      <c r="M147" s="9"/>
      <c r="N147" s="9">
        <v>15</v>
      </c>
      <c r="O147" s="9"/>
      <c r="P147" s="9"/>
      <c r="Q147" s="9"/>
      <c r="R147" s="10">
        <f t="shared" si="27"/>
        <v>20</v>
      </c>
      <c r="AM147" s="23" t="s">
        <v>36</v>
      </c>
      <c r="AN147">
        <v>20</v>
      </c>
    </row>
    <row r="148" spans="1:40" x14ac:dyDescent="0.25">
      <c r="A148" s="1"/>
      <c r="B148" s="1"/>
      <c r="C148" s="23"/>
      <c r="D148" s="21"/>
      <c r="E148" s="1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10">
        <f t="shared" si="27"/>
        <v>0</v>
      </c>
      <c r="AM148" s="23"/>
    </row>
    <row r="149" spans="1:40" ht="15.75" thickBot="1" x14ac:dyDescent="0.3">
      <c r="A149" s="1"/>
      <c r="B149" s="1"/>
      <c r="C149" s="35" t="s">
        <v>97</v>
      </c>
      <c r="D149" s="1">
        <f t="shared" ref="D149:Q149" si="28">SUM(D140:D148)</f>
        <v>0</v>
      </c>
      <c r="E149" s="1">
        <f t="shared" si="28"/>
        <v>0</v>
      </c>
      <c r="F149" s="1">
        <f t="shared" si="28"/>
        <v>0</v>
      </c>
      <c r="G149" s="1">
        <f t="shared" si="28"/>
        <v>0</v>
      </c>
      <c r="H149" s="1">
        <f t="shared" si="28"/>
        <v>33</v>
      </c>
      <c r="I149" s="1">
        <f t="shared" si="28"/>
        <v>152</v>
      </c>
      <c r="J149" s="1">
        <f t="shared" si="28"/>
        <v>170</v>
      </c>
      <c r="K149" s="1">
        <f t="shared" si="28"/>
        <v>575</v>
      </c>
      <c r="L149" s="1">
        <f t="shared" si="28"/>
        <v>795</v>
      </c>
      <c r="M149" s="1">
        <f t="shared" si="28"/>
        <v>0</v>
      </c>
      <c r="N149" s="1">
        <f t="shared" si="28"/>
        <v>660</v>
      </c>
      <c r="O149" s="1">
        <f t="shared" si="28"/>
        <v>541</v>
      </c>
      <c r="P149" s="1">
        <f t="shared" si="28"/>
        <v>932</v>
      </c>
      <c r="Q149" s="1">
        <f t="shared" si="28"/>
        <v>2191</v>
      </c>
      <c r="R149" s="12">
        <f>SUM(R140:R148)</f>
        <v>6049</v>
      </c>
      <c r="AM149" s="35" t="s">
        <v>97</v>
      </c>
      <c r="AN149">
        <v>6049</v>
      </c>
    </row>
    <row r="150" spans="1:40" ht="15.75" thickTop="1" x14ac:dyDescent="0.25">
      <c r="C150" s="34" t="s">
        <v>96</v>
      </c>
      <c r="D150">
        <f t="shared" ref="D150:Q150" si="29">COUNT(D140:D147)</f>
        <v>0</v>
      </c>
      <c r="E150">
        <f t="shared" si="29"/>
        <v>0</v>
      </c>
      <c r="F150">
        <f t="shared" si="29"/>
        <v>1</v>
      </c>
      <c r="G150">
        <f t="shared" si="29"/>
        <v>5</v>
      </c>
      <c r="H150">
        <f t="shared" si="29"/>
        <v>3</v>
      </c>
      <c r="I150">
        <f t="shared" si="29"/>
        <v>4</v>
      </c>
      <c r="J150">
        <f t="shared" si="29"/>
        <v>6</v>
      </c>
      <c r="K150">
        <f t="shared" si="29"/>
        <v>4</v>
      </c>
      <c r="L150">
        <f t="shared" si="29"/>
        <v>4</v>
      </c>
      <c r="M150">
        <f t="shared" si="29"/>
        <v>0</v>
      </c>
      <c r="N150">
        <f t="shared" si="29"/>
        <v>6</v>
      </c>
      <c r="O150">
        <f t="shared" si="29"/>
        <v>3</v>
      </c>
      <c r="P150">
        <f t="shared" si="29"/>
        <v>3</v>
      </c>
      <c r="Q150">
        <f t="shared" si="29"/>
        <v>2</v>
      </c>
      <c r="R150" s="36">
        <f>MAX(D150:Q150)</f>
        <v>6</v>
      </c>
      <c r="AM150" s="34" t="s">
        <v>96</v>
      </c>
      <c r="AN150">
        <v>6</v>
      </c>
    </row>
    <row r="151" spans="1:40" ht="22.5" x14ac:dyDescent="0.3">
      <c r="A151" s="1"/>
      <c r="B151" s="4" t="s">
        <v>1</v>
      </c>
      <c r="C151" s="2"/>
      <c r="D151" s="3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AM151" s="2"/>
    </row>
    <row r="152" spans="1:40" x14ac:dyDescent="0.25">
      <c r="A152" s="1"/>
      <c r="B152" s="1"/>
      <c r="C152" s="2"/>
      <c r="D152" s="30" t="s">
        <v>38</v>
      </c>
      <c r="E152" s="30" t="s">
        <v>39</v>
      </c>
      <c r="F152" s="30" t="s">
        <v>41</v>
      </c>
      <c r="G152" s="30" t="s">
        <v>40</v>
      </c>
      <c r="H152" s="30" t="s">
        <v>42</v>
      </c>
      <c r="I152" s="30" t="s">
        <v>43</v>
      </c>
      <c r="J152" s="30" t="s">
        <v>44</v>
      </c>
      <c r="K152" s="30" t="s">
        <v>45</v>
      </c>
      <c r="L152" s="30" t="s">
        <v>46</v>
      </c>
      <c r="M152" s="30" t="s">
        <v>47</v>
      </c>
      <c r="N152" s="30" t="s">
        <v>48</v>
      </c>
      <c r="O152" s="30" t="s">
        <v>46</v>
      </c>
      <c r="P152" s="30" t="s">
        <v>47</v>
      </c>
      <c r="Q152" s="30" t="s">
        <v>48</v>
      </c>
      <c r="R152" s="1"/>
      <c r="AM152" s="2"/>
    </row>
    <row r="153" spans="1:40" ht="18" thickBot="1" x14ac:dyDescent="0.35">
      <c r="A153" s="1"/>
      <c r="B153" s="5" t="s">
        <v>2</v>
      </c>
      <c r="C153" s="6" t="s">
        <v>3</v>
      </c>
      <c r="D153" s="7" t="s">
        <v>9</v>
      </c>
      <c r="E153" s="7" t="s">
        <v>9</v>
      </c>
      <c r="F153" s="7" t="s">
        <v>9</v>
      </c>
      <c r="G153" s="7" t="s">
        <v>9</v>
      </c>
      <c r="H153" s="7" t="s">
        <v>9</v>
      </c>
      <c r="I153" s="7" t="s">
        <v>9</v>
      </c>
      <c r="J153" s="7" t="s">
        <v>9</v>
      </c>
      <c r="K153" s="7" t="s">
        <v>9</v>
      </c>
      <c r="L153" s="7" t="s">
        <v>9</v>
      </c>
      <c r="M153" s="7" t="s">
        <v>9</v>
      </c>
      <c r="N153" s="7" t="s">
        <v>9</v>
      </c>
      <c r="O153" s="7" t="s">
        <v>9</v>
      </c>
      <c r="P153" s="7" t="s">
        <v>9</v>
      </c>
      <c r="Q153" s="7" t="s">
        <v>9</v>
      </c>
      <c r="R153" s="8" t="s">
        <v>10</v>
      </c>
      <c r="AM153" s="6" t="s">
        <v>3</v>
      </c>
      <c r="AN153" t="s">
        <v>10</v>
      </c>
    </row>
    <row r="154" spans="1:40" ht="16.5" thickTop="1" thickBot="1" x14ac:dyDescent="0.3">
      <c r="A154" s="13" t="s">
        <v>61</v>
      </c>
      <c r="B154" s="1"/>
      <c r="C154" s="22"/>
      <c r="D154" s="3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AM154" s="22"/>
    </row>
    <row r="155" spans="1:40" x14ac:dyDescent="0.25">
      <c r="A155" s="1"/>
      <c r="B155" s="1" t="s">
        <v>26</v>
      </c>
      <c r="C155" s="23" t="s">
        <v>27</v>
      </c>
      <c r="D155" s="21"/>
      <c r="E155" s="19"/>
      <c r="F155" s="9"/>
      <c r="G155" s="9"/>
      <c r="H155" s="9">
        <v>1</v>
      </c>
      <c r="I155" s="9">
        <v>65</v>
      </c>
      <c r="J155" s="9">
        <v>2</v>
      </c>
      <c r="K155" s="9">
        <v>50</v>
      </c>
      <c r="L155" s="9"/>
      <c r="M155" s="9"/>
      <c r="N155" s="9"/>
      <c r="O155" s="9"/>
      <c r="P155" s="9"/>
      <c r="Q155" s="9"/>
      <c r="R155" s="10">
        <f t="shared" ref="R155:R163" si="30">SUM(D155:Q155)</f>
        <v>118</v>
      </c>
      <c r="AM155" s="23" t="s">
        <v>27</v>
      </c>
      <c r="AN155">
        <v>118</v>
      </c>
    </row>
    <row r="156" spans="1:40" x14ac:dyDescent="0.25">
      <c r="A156" s="1"/>
      <c r="B156" s="18" t="s">
        <v>15</v>
      </c>
      <c r="C156" s="24" t="s">
        <v>22</v>
      </c>
      <c r="D156" s="21"/>
      <c r="E156" s="19"/>
      <c r="F156" s="9"/>
      <c r="G156" s="9"/>
      <c r="H156" s="9">
        <v>1</v>
      </c>
      <c r="I156" s="9"/>
      <c r="J156" s="9">
        <v>10</v>
      </c>
      <c r="K156" s="9">
        <v>5</v>
      </c>
      <c r="L156" s="9">
        <v>54</v>
      </c>
      <c r="M156" s="9"/>
      <c r="N156" s="9"/>
      <c r="O156" s="9">
        <v>2</v>
      </c>
      <c r="P156" s="9"/>
      <c r="Q156" s="9"/>
      <c r="R156" s="10">
        <f t="shared" si="30"/>
        <v>72</v>
      </c>
      <c r="AM156" s="24" t="s">
        <v>22</v>
      </c>
      <c r="AN156">
        <v>72</v>
      </c>
    </row>
    <row r="157" spans="1:40" x14ac:dyDescent="0.25">
      <c r="A157" s="1"/>
      <c r="B157" s="1" t="s">
        <v>104</v>
      </c>
      <c r="C157" s="23" t="s">
        <v>18</v>
      </c>
      <c r="D157" s="21"/>
      <c r="E157" s="1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10">
        <f t="shared" si="30"/>
        <v>0</v>
      </c>
      <c r="AM157" s="23" t="s">
        <v>18</v>
      </c>
      <c r="AN157">
        <v>0</v>
      </c>
    </row>
    <row r="158" spans="1:40" x14ac:dyDescent="0.25">
      <c r="A158" s="1"/>
      <c r="B158" s="3" t="s">
        <v>6</v>
      </c>
      <c r="C158" s="23" t="s">
        <v>29</v>
      </c>
      <c r="D158" s="21"/>
      <c r="E158" s="19"/>
      <c r="F158" s="9"/>
      <c r="G158" s="9"/>
      <c r="H158" s="9"/>
      <c r="I158" s="9">
        <v>15</v>
      </c>
      <c r="J158" s="9">
        <v>10</v>
      </c>
      <c r="K158" s="9">
        <v>165</v>
      </c>
      <c r="L158" s="9">
        <v>18</v>
      </c>
      <c r="M158" s="9"/>
      <c r="N158" s="9">
        <v>20</v>
      </c>
      <c r="O158" s="9">
        <v>5</v>
      </c>
      <c r="P158" s="9">
        <v>24</v>
      </c>
      <c r="Q158" s="9">
        <v>17</v>
      </c>
      <c r="R158" s="10">
        <f t="shared" si="30"/>
        <v>274</v>
      </c>
      <c r="AM158" s="23" t="s">
        <v>29</v>
      </c>
      <c r="AN158">
        <v>274</v>
      </c>
    </row>
    <row r="159" spans="1:40" x14ac:dyDescent="0.25">
      <c r="A159" s="1"/>
      <c r="B159" s="18" t="s">
        <v>16</v>
      </c>
      <c r="C159" s="24" t="s">
        <v>20</v>
      </c>
      <c r="D159" s="21"/>
      <c r="E159" s="19"/>
      <c r="F159" s="9">
        <v>0</v>
      </c>
      <c r="G159" s="9">
        <v>0</v>
      </c>
      <c r="H159" s="9">
        <v>4</v>
      </c>
      <c r="I159" s="9">
        <v>50</v>
      </c>
      <c r="J159" s="9">
        <v>20</v>
      </c>
      <c r="K159" s="9"/>
      <c r="L159" s="9">
        <v>475</v>
      </c>
      <c r="M159" s="9"/>
      <c r="N159" s="9">
        <v>116</v>
      </c>
      <c r="O159" s="9">
        <v>190</v>
      </c>
      <c r="P159" s="9">
        <v>28</v>
      </c>
      <c r="Q159" s="9">
        <v>23</v>
      </c>
      <c r="R159" s="10">
        <f t="shared" si="30"/>
        <v>906</v>
      </c>
      <c r="AM159" s="24" t="s">
        <v>20</v>
      </c>
      <c r="AN159">
        <v>906</v>
      </c>
    </row>
    <row r="160" spans="1:40" x14ac:dyDescent="0.25">
      <c r="A160" s="1"/>
      <c r="B160" s="3" t="s">
        <v>8</v>
      </c>
      <c r="C160" s="24" t="s">
        <v>12</v>
      </c>
      <c r="D160" s="21"/>
      <c r="E160" s="19"/>
      <c r="F160" s="9"/>
      <c r="G160" s="9">
        <v>0</v>
      </c>
      <c r="H160" s="9">
        <v>2</v>
      </c>
      <c r="I160" s="9">
        <v>53</v>
      </c>
      <c r="J160" s="9">
        <v>10</v>
      </c>
      <c r="K160" s="9">
        <v>140</v>
      </c>
      <c r="L160" s="9"/>
      <c r="M160" s="9"/>
      <c r="N160" s="9">
        <v>23</v>
      </c>
      <c r="O160" s="9">
        <v>71</v>
      </c>
      <c r="P160" s="9">
        <v>30</v>
      </c>
      <c r="Q160" s="9">
        <v>23</v>
      </c>
      <c r="R160" s="10">
        <f t="shared" si="30"/>
        <v>352</v>
      </c>
      <c r="AM160" s="24" t="s">
        <v>12</v>
      </c>
      <c r="AN160">
        <v>352</v>
      </c>
    </row>
    <row r="161" spans="1:40" x14ac:dyDescent="0.25">
      <c r="A161" s="16"/>
      <c r="B161" s="1" t="s">
        <v>5</v>
      </c>
      <c r="C161" s="24" t="s">
        <v>13</v>
      </c>
      <c r="D161" s="21"/>
      <c r="E161" s="19"/>
      <c r="F161" s="9">
        <v>0</v>
      </c>
      <c r="G161" s="9">
        <v>0</v>
      </c>
      <c r="H161" s="9">
        <v>9</v>
      </c>
      <c r="I161" s="9">
        <v>65</v>
      </c>
      <c r="J161" s="9">
        <v>100</v>
      </c>
      <c r="K161" s="9">
        <v>75</v>
      </c>
      <c r="L161" s="9">
        <v>136</v>
      </c>
      <c r="M161" s="9"/>
      <c r="N161" s="9">
        <v>720</v>
      </c>
      <c r="O161" s="9">
        <v>595</v>
      </c>
      <c r="P161" s="9">
        <v>1702</v>
      </c>
      <c r="Q161" s="9">
        <v>1680</v>
      </c>
      <c r="R161" s="10">
        <f t="shared" si="30"/>
        <v>5082</v>
      </c>
      <c r="AM161" s="24" t="s">
        <v>13</v>
      </c>
      <c r="AN161">
        <v>5082</v>
      </c>
    </row>
    <row r="162" spans="1:40" x14ac:dyDescent="0.25">
      <c r="A162" s="1"/>
      <c r="B162" s="1" t="s">
        <v>36</v>
      </c>
      <c r="C162" s="23" t="s">
        <v>36</v>
      </c>
      <c r="D162" s="21"/>
      <c r="E162" s="19"/>
      <c r="F162" s="9"/>
      <c r="G162" s="9"/>
      <c r="H162" s="9">
        <v>6</v>
      </c>
      <c r="I162" s="9"/>
      <c r="J162" s="9"/>
      <c r="K162" s="9"/>
      <c r="L162" s="9"/>
      <c r="M162" s="9"/>
      <c r="N162" s="9"/>
      <c r="O162" s="9"/>
      <c r="P162" s="9"/>
      <c r="Q162" s="9"/>
      <c r="R162" s="10">
        <f t="shared" si="30"/>
        <v>6</v>
      </c>
      <c r="AM162" s="23" t="s">
        <v>36</v>
      </c>
      <c r="AN162">
        <v>6</v>
      </c>
    </row>
    <row r="163" spans="1:40" x14ac:dyDescent="0.25">
      <c r="A163" s="1"/>
      <c r="B163" s="1"/>
      <c r="C163" s="23"/>
      <c r="D163" s="21"/>
      <c r="E163" s="1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10">
        <f t="shared" si="30"/>
        <v>0</v>
      </c>
      <c r="AM163" s="23"/>
    </row>
    <row r="164" spans="1:40" ht="15.75" thickBot="1" x14ac:dyDescent="0.3">
      <c r="A164" s="1"/>
      <c r="B164" s="1"/>
      <c r="C164" s="35" t="s">
        <v>97</v>
      </c>
      <c r="D164" s="1">
        <f t="shared" ref="D164:R164" si="31">SUM(D155:D163)</f>
        <v>0</v>
      </c>
      <c r="E164" s="1">
        <f t="shared" si="31"/>
        <v>0</v>
      </c>
      <c r="F164" s="1">
        <f t="shared" si="31"/>
        <v>0</v>
      </c>
      <c r="G164" s="1">
        <f t="shared" si="31"/>
        <v>0</v>
      </c>
      <c r="H164" s="1">
        <f t="shared" si="31"/>
        <v>23</v>
      </c>
      <c r="I164" s="1">
        <f t="shared" si="31"/>
        <v>248</v>
      </c>
      <c r="J164" s="1">
        <f t="shared" si="31"/>
        <v>152</v>
      </c>
      <c r="K164" s="1">
        <f t="shared" si="31"/>
        <v>435</v>
      </c>
      <c r="L164" s="1">
        <f t="shared" si="31"/>
        <v>683</v>
      </c>
      <c r="M164" s="1">
        <f t="shared" si="31"/>
        <v>0</v>
      </c>
      <c r="N164" s="1">
        <f t="shared" si="31"/>
        <v>879</v>
      </c>
      <c r="O164" s="1">
        <f t="shared" si="31"/>
        <v>863</v>
      </c>
      <c r="P164" s="1">
        <f t="shared" si="31"/>
        <v>1784</v>
      </c>
      <c r="Q164" s="1">
        <f t="shared" si="31"/>
        <v>1743</v>
      </c>
      <c r="R164" s="12">
        <f t="shared" si="31"/>
        <v>6810</v>
      </c>
      <c r="AM164" s="35" t="s">
        <v>97</v>
      </c>
      <c r="AN164">
        <v>6810</v>
      </c>
    </row>
    <row r="165" spans="1:40" ht="15.75" thickTop="1" x14ac:dyDescent="0.25">
      <c r="C165" s="34" t="s">
        <v>96</v>
      </c>
      <c r="D165">
        <f t="shared" ref="D165:Q165" si="32">COUNT(D155:D162)</f>
        <v>0</v>
      </c>
      <c r="E165">
        <f t="shared" si="32"/>
        <v>0</v>
      </c>
      <c r="F165">
        <f t="shared" si="32"/>
        <v>2</v>
      </c>
      <c r="G165">
        <f t="shared" si="32"/>
        <v>3</v>
      </c>
      <c r="H165">
        <f t="shared" si="32"/>
        <v>6</v>
      </c>
      <c r="I165">
        <f t="shared" si="32"/>
        <v>5</v>
      </c>
      <c r="J165">
        <f t="shared" si="32"/>
        <v>6</v>
      </c>
      <c r="K165">
        <f t="shared" si="32"/>
        <v>5</v>
      </c>
      <c r="L165">
        <f t="shared" si="32"/>
        <v>4</v>
      </c>
      <c r="M165">
        <f t="shared" si="32"/>
        <v>0</v>
      </c>
      <c r="N165">
        <f t="shared" si="32"/>
        <v>4</v>
      </c>
      <c r="O165">
        <f t="shared" si="32"/>
        <v>5</v>
      </c>
      <c r="P165">
        <f t="shared" si="32"/>
        <v>4</v>
      </c>
      <c r="Q165">
        <f t="shared" si="32"/>
        <v>4</v>
      </c>
      <c r="R165" s="36">
        <f>MAX(D165:Q165)</f>
        <v>6</v>
      </c>
      <c r="AM165" s="34" t="s">
        <v>96</v>
      </c>
      <c r="AN165">
        <v>6</v>
      </c>
    </row>
    <row r="166" spans="1:40" ht="22.5" x14ac:dyDescent="0.3">
      <c r="A166" s="1"/>
      <c r="B166" s="4" t="s">
        <v>1</v>
      </c>
      <c r="C166" s="2"/>
      <c r="D166" s="3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AM166" s="2"/>
    </row>
    <row r="167" spans="1:40" x14ac:dyDescent="0.25">
      <c r="A167" s="1"/>
      <c r="B167" s="1"/>
      <c r="C167" s="2"/>
      <c r="D167" s="30" t="s">
        <v>38</v>
      </c>
      <c r="E167" s="30" t="s">
        <v>39</v>
      </c>
      <c r="F167" s="30" t="s">
        <v>41</v>
      </c>
      <c r="G167" s="30" t="s">
        <v>40</v>
      </c>
      <c r="H167" s="30" t="s">
        <v>42</v>
      </c>
      <c r="I167" s="30" t="s">
        <v>43</v>
      </c>
      <c r="J167" s="30" t="s">
        <v>44</v>
      </c>
      <c r="K167" s="30" t="s">
        <v>45</v>
      </c>
      <c r="L167" s="30" t="s">
        <v>46</v>
      </c>
      <c r="M167" s="30" t="s">
        <v>47</v>
      </c>
      <c r="N167" s="30" t="s">
        <v>48</v>
      </c>
      <c r="O167" s="30" t="s">
        <v>46</v>
      </c>
      <c r="P167" s="30" t="s">
        <v>47</v>
      </c>
      <c r="Q167" s="30" t="s">
        <v>48</v>
      </c>
      <c r="R167" s="1"/>
      <c r="AM167" s="2"/>
    </row>
    <row r="168" spans="1:40" ht="18" thickBot="1" x14ac:dyDescent="0.35">
      <c r="A168" s="1"/>
      <c r="B168" s="5" t="s">
        <v>2</v>
      </c>
      <c r="C168" s="6" t="s">
        <v>3</v>
      </c>
      <c r="D168" s="7" t="s">
        <v>9</v>
      </c>
      <c r="E168" s="7" t="s">
        <v>9</v>
      </c>
      <c r="F168" s="7" t="s">
        <v>9</v>
      </c>
      <c r="G168" s="7" t="s">
        <v>9</v>
      </c>
      <c r="H168" s="7" t="s">
        <v>9</v>
      </c>
      <c r="I168" s="7" t="s">
        <v>9</v>
      </c>
      <c r="J168" s="7" t="s">
        <v>9</v>
      </c>
      <c r="K168" s="7" t="s">
        <v>9</v>
      </c>
      <c r="L168" s="7" t="s">
        <v>9</v>
      </c>
      <c r="M168" s="7" t="s">
        <v>9</v>
      </c>
      <c r="N168" s="7" t="s">
        <v>9</v>
      </c>
      <c r="O168" s="7" t="s">
        <v>9</v>
      </c>
      <c r="P168" s="7" t="s">
        <v>9</v>
      </c>
      <c r="Q168" s="7" t="s">
        <v>9</v>
      </c>
      <c r="R168" s="8" t="s">
        <v>10</v>
      </c>
      <c r="AM168" s="6" t="s">
        <v>3</v>
      </c>
      <c r="AN168" t="s">
        <v>10</v>
      </c>
    </row>
    <row r="169" spans="1:40" ht="16.5" thickTop="1" thickBot="1" x14ac:dyDescent="0.3">
      <c r="A169" s="13" t="s">
        <v>62</v>
      </c>
      <c r="B169" s="1"/>
      <c r="C169" s="22"/>
      <c r="D169" s="3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AM169" s="22"/>
    </row>
    <row r="170" spans="1:40" x14ac:dyDescent="0.25">
      <c r="A170" s="1"/>
      <c r="B170" s="1" t="s">
        <v>26</v>
      </c>
      <c r="C170" s="23" t="s">
        <v>27</v>
      </c>
      <c r="D170" s="21"/>
      <c r="E170" s="19"/>
      <c r="F170" s="9">
        <v>1</v>
      </c>
      <c r="G170" s="9"/>
      <c r="H170" s="9">
        <v>1</v>
      </c>
      <c r="I170" s="9"/>
      <c r="J170" s="9">
        <v>2</v>
      </c>
      <c r="K170" s="9"/>
      <c r="L170" s="9"/>
      <c r="M170" s="9"/>
      <c r="N170" s="9"/>
      <c r="O170" s="9"/>
      <c r="P170" s="9"/>
      <c r="Q170" s="9"/>
      <c r="R170" s="10">
        <f t="shared" ref="R170:R178" si="33">SUM(D170:Q170)</f>
        <v>4</v>
      </c>
      <c r="AM170" s="23" t="s">
        <v>27</v>
      </c>
      <c r="AN170">
        <v>4</v>
      </c>
    </row>
    <row r="171" spans="1:40" x14ac:dyDescent="0.25">
      <c r="A171" s="1"/>
      <c r="B171" s="18" t="s">
        <v>15</v>
      </c>
      <c r="C171" s="24" t="s">
        <v>22</v>
      </c>
      <c r="D171" s="21"/>
      <c r="E171" s="1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10">
        <f t="shared" si="33"/>
        <v>0</v>
      </c>
      <c r="AM171" s="24" t="s">
        <v>22</v>
      </c>
      <c r="AN171">
        <v>0</v>
      </c>
    </row>
    <row r="172" spans="1:40" x14ac:dyDescent="0.25">
      <c r="A172" s="1"/>
      <c r="B172" s="1" t="s">
        <v>104</v>
      </c>
      <c r="C172" s="23" t="s">
        <v>18</v>
      </c>
      <c r="D172" s="21"/>
      <c r="E172" s="1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10">
        <f t="shared" si="33"/>
        <v>0</v>
      </c>
      <c r="AM172" s="23" t="s">
        <v>18</v>
      </c>
      <c r="AN172">
        <v>0</v>
      </c>
    </row>
    <row r="173" spans="1:40" x14ac:dyDescent="0.25">
      <c r="A173" s="1"/>
      <c r="B173" s="3" t="s">
        <v>6</v>
      </c>
      <c r="C173" s="23" t="s">
        <v>29</v>
      </c>
      <c r="D173" s="21"/>
      <c r="E173" s="1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10">
        <f t="shared" si="33"/>
        <v>0</v>
      </c>
      <c r="AM173" s="23" t="s">
        <v>29</v>
      </c>
      <c r="AN173">
        <v>0</v>
      </c>
    </row>
    <row r="174" spans="1:40" x14ac:dyDescent="0.25">
      <c r="A174" s="1"/>
      <c r="B174" s="18" t="s">
        <v>16</v>
      </c>
      <c r="C174" s="24" t="s">
        <v>20</v>
      </c>
      <c r="D174" s="21"/>
      <c r="E174" s="1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10">
        <f t="shared" si="33"/>
        <v>0</v>
      </c>
      <c r="AM174" s="24" t="s">
        <v>20</v>
      </c>
      <c r="AN174">
        <v>0</v>
      </c>
    </row>
    <row r="175" spans="1:40" x14ac:dyDescent="0.25">
      <c r="A175" s="1"/>
      <c r="B175" s="3" t="s">
        <v>8</v>
      </c>
      <c r="C175" s="24" t="s">
        <v>12</v>
      </c>
      <c r="D175" s="21"/>
      <c r="E175" s="1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10">
        <f t="shared" si="33"/>
        <v>0</v>
      </c>
      <c r="AM175" s="24" t="s">
        <v>12</v>
      </c>
      <c r="AN175">
        <v>0</v>
      </c>
    </row>
    <row r="176" spans="1:40" x14ac:dyDescent="0.25">
      <c r="A176" s="16"/>
      <c r="B176" s="1" t="s">
        <v>5</v>
      </c>
      <c r="C176" s="24" t="s">
        <v>13</v>
      </c>
      <c r="D176" s="21">
        <v>0</v>
      </c>
      <c r="E176" s="19">
        <v>0</v>
      </c>
      <c r="F176" s="9"/>
      <c r="G176" s="9"/>
      <c r="H176" s="9">
        <v>85</v>
      </c>
      <c r="I176" s="9">
        <v>10</v>
      </c>
      <c r="J176" s="9">
        <v>90</v>
      </c>
      <c r="K176" s="9"/>
      <c r="L176" s="9">
        <v>300</v>
      </c>
      <c r="M176" s="9"/>
      <c r="N176" s="9"/>
      <c r="O176" s="9">
        <v>190</v>
      </c>
      <c r="P176" s="9"/>
      <c r="Q176" s="9">
        <v>1258</v>
      </c>
      <c r="R176" s="10">
        <f t="shared" si="33"/>
        <v>1933</v>
      </c>
      <c r="AM176" s="24" t="s">
        <v>13</v>
      </c>
      <c r="AN176">
        <v>1933</v>
      </c>
    </row>
    <row r="177" spans="1:40" x14ac:dyDescent="0.25">
      <c r="A177" s="1"/>
      <c r="B177" s="1" t="s">
        <v>36</v>
      </c>
      <c r="C177" s="23" t="s">
        <v>36</v>
      </c>
      <c r="D177" s="21"/>
      <c r="E177" s="1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10">
        <f t="shared" si="33"/>
        <v>0</v>
      </c>
      <c r="AM177" s="23" t="s">
        <v>36</v>
      </c>
      <c r="AN177">
        <v>0</v>
      </c>
    </row>
    <row r="178" spans="1:40" x14ac:dyDescent="0.25">
      <c r="A178" s="1"/>
      <c r="B178" s="1"/>
      <c r="C178" s="23"/>
      <c r="D178" s="21"/>
      <c r="E178" s="1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10">
        <f t="shared" si="33"/>
        <v>0</v>
      </c>
      <c r="AM178" s="23"/>
    </row>
    <row r="179" spans="1:40" ht="15.75" thickBot="1" x14ac:dyDescent="0.3">
      <c r="A179" s="1"/>
      <c r="B179" s="1"/>
      <c r="C179" s="35" t="s">
        <v>97</v>
      </c>
      <c r="D179" s="1">
        <f t="shared" ref="D179:R179" si="34">SUM(D170:D178)</f>
        <v>0</v>
      </c>
      <c r="E179" s="1">
        <f t="shared" si="34"/>
        <v>0</v>
      </c>
      <c r="F179" s="1">
        <f t="shared" si="34"/>
        <v>1</v>
      </c>
      <c r="G179" s="1">
        <f t="shared" si="34"/>
        <v>0</v>
      </c>
      <c r="H179" s="1">
        <f t="shared" si="34"/>
        <v>86</v>
      </c>
      <c r="I179" s="1">
        <f t="shared" si="34"/>
        <v>10</v>
      </c>
      <c r="J179" s="1">
        <f t="shared" si="34"/>
        <v>92</v>
      </c>
      <c r="K179" s="1">
        <f t="shared" si="34"/>
        <v>0</v>
      </c>
      <c r="L179" s="1">
        <f t="shared" si="34"/>
        <v>300</v>
      </c>
      <c r="M179" s="1">
        <f t="shared" si="34"/>
        <v>0</v>
      </c>
      <c r="N179" s="1">
        <f t="shared" si="34"/>
        <v>0</v>
      </c>
      <c r="O179" s="1">
        <f t="shared" si="34"/>
        <v>190</v>
      </c>
      <c r="P179" s="1">
        <f t="shared" si="34"/>
        <v>0</v>
      </c>
      <c r="Q179" s="1">
        <f t="shared" si="34"/>
        <v>1258</v>
      </c>
      <c r="R179" s="12">
        <f t="shared" si="34"/>
        <v>1937</v>
      </c>
      <c r="AM179" s="35" t="s">
        <v>97</v>
      </c>
      <c r="AN179">
        <v>1937</v>
      </c>
    </row>
    <row r="180" spans="1:40" ht="15.75" thickTop="1" x14ac:dyDescent="0.25">
      <c r="C180" s="34" t="s">
        <v>96</v>
      </c>
      <c r="D180">
        <f t="shared" ref="D180:Q180" si="35">COUNT(D170:D177)</f>
        <v>1</v>
      </c>
      <c r="E180">
        <f t="shared" si="35"/>
        <v>1</v>
      </c>
      <c r="F180">
        <f t="shared" si="35"/>
        <v>1</v>
      </c>
      <c r="G180">
        <f t="shared" si="35"/>
        <v>0</v>
      </c>
      <c r="H180">
        <f t="shared" si="35"/>
        <v>2</v>
      </c>
      <c r="I180">
        <f t="shared" si="35"/>
        <v>1</v>
      </c>
      <c r="J180">
        <f t="shared" si="35"/>
        <v>2</v>
      </c>
      <c r="K180">
        <f t="shared" si="35"/>
        <v>0</v>
      </c>
      <c r="L180">
        <f t="shared" si="35"/>
        <v>1</v>
      </c>
      <c r="M180">
        <f t="shared" si="35"/>
        <v>0</v>
      </c>
      <c r="N180">
        <f t="shared" si="35"/>
        <v>0</v>
      </c>
      <c r="O180">
        <f t="shared" si="35"/>
        <v>1</v>
      </c>
      <c r="P180">
        <f t="shared" si="35"/>
        <v>0</v>
      </c>
      <c r="Q180">
        <f t="shared" si="35"/>
        <v>1</v>
      </c>
      <c r="R180" s="36">
        <f>MAX(D180:Q180)</f>
        <v>2</v>
      </c>
      <c r="AM180" s="34" t="s">
        <v>96</v>
      </c>
      <c r="AN180">
        <v>2</v>
      </c>
    </row>
    <row r="181" spans="1:40" ht="22.5" x14ac:dyDescent="0.3">
      <c r="A181" s="1"/>
      <c r="B181" s="4" t="s">
        <v>1</v>
      </c>
      <c r="C181" s="2"/>
      <c r="D181" s="3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AM181" s="2"/>
    </row>
    <row r="182" spans="1:40" x14ac:dyDescent="0.25">
      <c r="A182" s="1"/>
      <c r="B182" s="1"/>
      <c r="C182" s="2"/>
      <c r="D182" s="30" t="s">
        <v>38</v>
      </c>
      <c r="E182" s="30" t="s">
        <v>39</v>
      </c>
      <c r="F182" s="30" t="s">
        <v>41</v>
      </c>
      <c r="G182" s="30" t="s">
        <v>40</v>
      </c>
      <c r="H182" s="30" t="s">
        <v>42</v>
      </c>
      <c r="I182" s="30" t="s">
        <v>43</v>
      </c>
      <c r="J182" s="30" t="s">
        <v>44</v>
      </c>
      <c r="K182" s="30" t="s">
        <v>45</v>
      </c>
      <c r="L182" s="30" t="s">
        <v>46</v>
      </c>
      <c r="M182" s="30" t="s">
        <v>47</v>
      </c>
      <c r="N182" s="30" t="s">
        <v>48</v>
      </c>
      <c r="O182" s="30" t="s">
        <v>46</v>
      </c>
      <c r="P182" s="30" t="s">
        <v>47</v>
      </c>
      <c r="Q182" s="30" t="s">
        <v>48</v>
      </c>
      <c r="R182" s="1"/>
      <c r="AM182" s="2"/>
    </row>
    <row r="183" spans="1:40" ht="18" thickBot="1" x14ac:dyDescent="0.35">
      <c r="A183" s="1"/>
      <c r="B183" s="5" t="s">
        <v>2</v>
      </c>
      <c r="C183" s="6" t="s">
        <v>3</v>
      </c>
      <c r="D183" s="7" t="s">
        <v>9</v>
      </c>
      <c r="E183" s="7" t="s">
        <v>9</v>
      </c>
      <c r="F183" s="7" t="s">
        <v>9</v>
      </c>
      <c r="G183" s="7" t="s">
        <v>9</v>
      </c>
      <c r="H183" s="7" t="s">
        <v>9</v>
      </c>
      <c r="I183" s="7" t="s">
        <v>9</v>
      </c>
      <c r="J183" s="7" t="s">
        <v>9</v>
      </c>
      <c r="K183" s="7" t="s">
        <v>9</v>
      </c>
      <c r="L183" s="7" t="s">
        <v>9</v>
      </c>
      <c r="M183" s="7" t="s">
        <v>9</v>
      </c>
      <c r="N183" s="7" t="s">
        <v>9</v>
      </c>
      <c r="O183" s="7" t="s">
        <v>9</v>
      </c>
      <c r="P183" s="7" t="s">
        <v>9</v>
      </c>
      <c r="Q183" s="7" t="s">
        <v>9</v>
      </c>
      <c r="R183" s="8" t="s">
        <v>10</v>
      </c>
      <c r="AM183" s="6" t="s">
        <v>3</v>
      </c>
      <c r="AN183" t="s">
        <v>10</v>
      </c>
    </row>
    <row r="184" spans="1:40" ht="16.5" thickTop="1" thickBot="1" x14ac:dyDescent="0.3">
      <c r="A184" s="13" t="s">
        <v>63</v>
      </c>
      <c r="B184" s="1"/>
      <c r="C184" s="22"/>
      <c r="D184" s="3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AM184" s="22"/>
    </row>
    <row r="185" spans="1:40" x14ac:dyDescent="0.25">
      <c r="A185" s="1"/>
      <c r="B185" s="1" t="s">
        <v>26</v>
      </c>
      <c r="C185" s="23" t="s">
        <v>27</v>
      </c>
      <c r="D185" s="21"/>
      <c r="E185" s="19"/>
      <c r="F185" s="9"/>
      <c r="G185" s="9"/>
      <c r="H185" s="9"/>
      <c r="I185" s="9"/>
      <c r="J185" s="9"/>
      <c r="K185" s="9"/>
      <c r="L185" s="9">
        <v>15</v>
      </c>
      <c r="M185" s="9"/>
      <c r="N185" s="9"/>
      <c r="O185" s="9"/>
      <c r="P185" s="9"/>
      <c r="Q185" s="9"/>
      <c r="R185" s="10">
        <f t="shared" ref="R185:R193" si="36">SUM(D185:Q185)</f>
        <v>15</v>
      </c>
      <c r="AM185" s="23" t="s">
        <v>27</v>
      </c>
      <c r="AN185">
        <v>15</v>
      </c>
    </row>
    <row r="186" spans="1:40" x14ac:dyDescent="0.25">
      <c r="A186" s="1"/>
      <c r="B186" s="18" t="s">
        <v>15</v>
      </c>
      <c r="C186" s="24" t="s">
        <v>22</v>
      </c>
      <c r="D186" s="21"/>
      <c r="E186" s="1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10">
        <f t="shared" si="36"/>
        <v>0</v>
      </c>
      <c r="AM186" s="24" t="s">
        <v>22</v>
      </c>
      <c r="AN186">
        <v>0</v>
      </c>
    </row>
    <row r="187" spans="1:40" x14ac:dyDescent="0.25">
      <c r="A187" s="1"/>
      <c r="B187" s="1" t="s">
        <v>104</v>
      </c>
      <c r="C187" s="23" t="s">
        <v>18</v>
      </c>
      <c r="D187" s="21"/>
      <c r="E187" s="1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10">
        <f t="shared" si="36"/>
        <v>0</v>
      </c>
      <c r="AM187" s="23" t="s">
        <v>18</v>
      </c>
      <c r="AN187">
        <v>0</v>
      </c>
    </row>
    <row r="188" spans="1:40" x14ac:dyDescent="0.25">
      <c r="A188" s="1"/>
      <c r="B188" s="3" t="s">
        <v>6</v>
      </c>
      <c r="C188" s="23" t="s">
        <v>29</v>
      </c>
      <c r="D188" s="21"/>
      <c r="E188" s="1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10">
        <f t="shared" si="36"/>
        <v>0</v>
      </c>
      <c r="AM188" s="23" t="s">
        <v>29</v>
      </c>
      <c r="AN188">
        <v>0</v>
      </c>
    </row>
    <row r="189" spans="1:40" x14ac:dyDescent="0.25">
      <c r="A189" s="1"/>
      <c r="B189" s="18" t="s">
        <v>16</v>
      </c>
      <c r="C189" s="24" t="s">
        <v>20</v>
      </c>
      <c r="D189" s="21"/>
      <c r="E189" s="1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10">
        <f t="shared" si="36"/>
        <v>0</v>
      </c>
      <c r="AM189" s="24" t="s">
        <v>20</v>
      </c>
      <c r="AN189">
        <v>0</v>
      </c>
    </row>
    <row r="190" spans="1:40" x14ac:dyDescent="0.25">
      <c r="A190" s="1"/>
      <c r="B190" s="3" t="s">
        <v>8</v>
      </c>
      <c r="C190" s="24" t="s">
        <v>12</v>
      </c>
      <c r="D190" s="21"/>
      <c r="E190" s="1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10">
        <f t="shared" si="36"/>
        <v>0</v>
      </c>
      <c r="AM190" s="24" t="s">
        <v>12</v>
      </c>
      <c r="AN190">
        <v>0</v>
      </c>
    </row>
    <row r="191" spans="1:40" x14ac:dyDescent="0.25">
      <c r="A191" s="16"/>
      <c r="B191" s="1" t="s">
        <v>5</v>
      </c>
      <c r="C191" s="24" t="s">
        <v>13</v>
      </c>
      <c r="D191" s="21">
        <v>0</v>
      </c>
      <c r="E191" s="19">
        <v>0</v>
      </c>
      <c r="F191" s="9">
        <v>0</v>
      </c>
      <c r="G191" s="9"/>
      <c r="H191" s="9">
        <v>15</v>
      </c>
      <c r="I191" s="9">
        <v>20</v>
      </c>
      <c r="J191" s="9">
        <v>160</v>
      </c>
      <c r="K191" s="9"/>
      <c r="L191" s="9">
        <v>200</v>
      </c>
      <c r="M191" s="9"/>
      <c r="N191" s="9"/>
      <c r="O191" s="9">
        <v>240</v>
      </c>
      <c r="P191" s="9"/>
      <c r="Q191" s="9">
        <v>1580</v>
      </c>
      <c r="R191" s="10">
        <f t="shared" si="36"/>
        <v>2215</v>
      </c>
      <c r="AM191" s="24" t="s">
        <v>13</v>
      </c>
      <c r="AN191">
        <v>2215</v>
      </c>
    </row>
    <row r="192" spans="1:40" x14ac:dyDescent="0.25">
      <c r="A192" s="1"/>
      <c r="B192" s="1" t="s">
        <v>36</v>
      </c>
      <c r="C192" s="23" t="s">
        <v>36</v>
      </c>
      <c r="D192" s="21"/>
      <c r="E192" s="1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10">
        <f t="shared" si="36"/>
        <v>0</v>
      </c>
      <c r="AM192" s="23" t="s">
        <v>36</v>
      </c>
      <c r="AN192">
        <v>0</v>
      </c>
    </row>
    <row r="193" spans="1:40" x14ac:dyDescent="0.25">
      <c r="A193" s="1"/>
      <c r="B193" s="1"/>
      <c r="C193" s="23"/>
      <c r="D193" s="21"/>
      <c r="E193" s="1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10">
        <f t="shared" si="36"/>
        <v>0</v>
      </c>
      <c r="AM193" s="23"/>
    </row>
    <row r="194" spans="1:40" ht="15.75" thickBot="1" x14ac:dyDescent="0.3">
      <c r="A194" s="1"/>
      <c r="B194" s="1"/>
      <c r="C194" s="35" t="s">
        <v>97</v>
      </c>
      <c r="D194" s="1">
        <f t="shared" ref="D194:R194" si="37">SUM(D185:D193)</f>
        <v>0</v>
      </c>
      <c r="E194" s="1">
        <f t="shared" si="37"/>
        <v>0</v>
      </c>
      <c r="F194" s="1">
        <f t="shared" si="37"/>
        <v>0</v>
      </c>
      <c r="G194" s="1">
        <f t="shared" si="37"/>
        <v>0</v>
      </c>
      <c r="H194" s="1">
        <f t="shared" si="37"/>
        <v>15</v>
      </c>
      <c r="I194" s="1">
        <f t="shared" si="37"/>
        <v>20</v>
      </c>
      <c r="J194" s="1">
        <f t="shared" si="37"/>
        <v>160</v>
      </c>
      <c r="K194" s="1">
        <f t="shared" si="37"/>
        <v>0</v>
      </c>
      <c r="L194" s="1">
        <f t="shared" si="37"/>
        <v>215</v>
      </c>
      <c r="M194" s="1">
        <f t="shared" si="37"/>
        <v>0</v>
      </c>
      <c r="N194" s="1">
        <f t="shared" si="37"/>
        <v>0</v>
      </c>
      <c r="O194" s="1">
        <f t="shared" si="37"/>
        <v>240</v>
      </c>
      <c r="P194" s="1">
        <f t="shared" si="37"/>
        <v>0</v>
      </c>
      <c r="Q194" s="1">
        <f t="shared" si="37"/>
        <v>1580</v>
      </c>
      <c r="R194" s="12">
        <f t="shared" si="37"/>
        <v>2230</v>
      </c>
      <c r="AM194" s="35" t="s">
        <v>97</v>
      </c>
      <c r="AN194">
        <v>2230</v>
      </c>
    </row>
    <row r="195" spans="1:40" ht="15.75" thickTop="1" x14ac:dyDescent="0.25">
      <c r="C195" s="34" t="s">
        <v>96</v>
      </c>
      <c r="D195">
        <f t="shared" ref="D195:Q195" si="38">COUNT(D185:D192)</f>
        <v>1</v>
      </c>
      <c r="E195">
        <f t="shared" si="38"/>
        <v>1</v>
      </c>
      <c r="F195">
        <f t="shared" si="38"/>
        <v>1</v>
      </c>
      <c r="G195">
        <f t="shared" si="38"/>
        <v>0</v>
      </c>
      <c r="H195">
        <f t="shared" si="38"/>
        <v>1</v>
      </c>
      <c r="I195">
        <f t="shared" si="38"/>
        <v>1</v>
      </c>
      <c r="J195">
        <f t="shared" si="38"/>
        <v>1</v>
      </c>
      <c r="K195">
        <f t="shared" si="38"/>
        <v>0</v>
      </c>
      <c r="L195">
        <f t="shared" si="38"/>
        <v>2</v>
      </c>
      <c r="M195">
        <f t="shared" si="38"/>
        <v>0</v>
      </c>
      <c r="N195">
        <f t="shared" si="38"/>
        <v>0</v>
      </c>
      <c r="O195">
        <f t="shared" si="38"/>
        <v>1</v>
      </c>
      <c r="P195">
        <f t="shared" si="38"/>
        <v>0</v>
      </c>
      <c r="Q195">
        <f t="shared" si="38"/>
        <v>1</v>
      </c>
      <c r="R195" s="36">
        <f>MAX(D195:Q195)</f>
        <v>2</v>
      </c>
      <c r="AM195" s="34" t="s">
        <v>96</v>
      </c>
      <c r="AN195">
        <v>2</v>
      </c>
    </row>
    <row r="196" spans="1:40" ht="22.5" x14ac:dyDescent="0.3">
      <c r="A196" s="1"/>
      <c r="B196" s="4" t="s">
        <v>1</v>
      </c>
      <c r="C196" s="2"/>
      <c r="D196" s="3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AM196" s="2"/>
    </row>
    <row r="197" spans="1:40" x14ac:dyDescent="0.25">
      <c r="A197" s="1"/>
      <c r="B197" s="1"/>
      <c r="C197" s="2"/>
      <c r="D197" s="30" t="s">
        <v>38</v>
      </c>
      <c r="E197" s="30" t="s">
        <v>39</v>
      </c>
      <c r="F197" s="30" t="s">
        <v>41</v>
      </c>
      <c r="G197" s="30" t="s">
        <v>40</v>
      </c>
      <c r="H197" s="30" t="s">
        <v>42</v>
      </c>
      <c r="I197" s="30" t="s">
        <v>43</v>
      </c>
      <c r="J197" s="30" t="s">
        <v>44</v>
      </c>
      <c r="K197" s="30" t="s">
        <v>45</v>
      </c>
      <c r="L197" s="30" t="s">
        <v>46</v>
      </c>
      <c r="M197" s="30" t="s">
        <v>47</v>
      </c>
      <c r="N197" s="30" t="s">
        <v>48</v>
      </c>
      <c r="O197" s="30" t="s">
        <v>46</v>
      </c>
      <c r="P197" s="30" t="s">
        <v>47</v>
      </c>
      <c r="Q197" s="30" t="s">
        <v>48</v>
      </c>
      <c r="R197" s="1"/>
      <c r="AM197" s="2"/>
    </row>
    <row r="198" spans="1:40" ht="18" thickBot="1" x14ac:dyDescent="0.35">
      <c r="A198" s="1"/>
      <c r="B198" s="5" t="s">
        <v>2</v>
      </c>
      <c r="C198" s="6" t="s">
        <v>3</v>
      </c>
      <c r="D198" s="7" t="s">
        <v>9</v>
      </c>
      <c r="E198" s="7" t="s">
        <v>9</v>
      </c>
      <c r="F198" s="7" t="s">
        <v>9</v>
      </c>
      <c r="G198" s="7" t="s">
        <v>9</v>
      </c>
      <c r="H198" s="7" t="s">
        <v>9</v>
      </c>
      <c r="I198" s="7" t="s">
        <v>9</v>
      </c>
      <c r="J198" s="7" t="s">
        <v>9</v>
      </c>
      <c r="K198" s="7" t="s">
        <v>9</v>
      </c>
      <c r="L198" s="7" t="s">
        <v>9</v>
      </c>
      <c r="M198" s="7" t="s">
        <v>9</v>
      </c>
      <c r="N198" s="7" t="s">
        <v>9</v>
      </c>
      <c r="O198" s="7" t="s">
        <v>9</v>
      </c>
      <c r="P198" s="7" t="s">
        <v>9</v>
      </c>
      <c r="Q198" s="7" t="s">
        <v>9</v>
      </c>
      <c r="R198" s="8" t="s">
        <v>10</v>
      </c>
      <c r="AM198" s="6" t="s">
        <v>3</v>
      </c>
      <c r="AN198" t="s">
        <v>10</v>
      </c>
    </row>
    <row r="199" spans="1:40" ht="16.5" thickTop="1" thickBot="1" x14ac:dyDescent="0.3">
      <c r="A199" s="13" t="s">
        <v>64</v>
      </c>
      <c r="B199" s="1"/>
      <c r="C199" s="22"/>
      <c r="D199" s="3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AM199" s="22"/>
    </row>
    <row r="200" spans="1:40" x14ac:dyDescent="0.25">
      <c r="A200" s="1"/>
      <c r="B200" s="1" t="s">
        <v>26</v>
      </c>
      <c r="C200" s="23" t="s">
        <v>27</v>
      </c>
      <c r="D200" s="21"/>
      <c r="E200" s="19"/>
      <c r="F200" s="9"/>
      <c r="G200" s="9"/>
      <c r="H200" s="9">
        <v>40</v>
      </c>
      <c r="I200" s="9">
        <v>50</v>
      </c>
      <c r="J200" s="9">
        <v>5</v>
      </c>
      <c r="K200" s="9"/>
      <c r="L200" s="9">
        <v>30</v>
      </c>
      <c r="M200" s="9"/>
      <c r="N200" s="9"/>
      <c r="O200" s="9"/>
      <c r="P200" s="9"/>
      <c r="Q200" s="9"/>
      <c r="R200" s="10">
        <f t="shared" ref="R200:R249" si="39">SUM(D200:Q200)</f>
        <v>125</v>
      </c>
      <c r="AM200" s="23" t="s">
        <v>27</v>
      </c>
      <c r="AN200">
        <v>125</v>
      </c>
    </row>
    <row r="201" spans="1:40" x14ac:dyDescent="0.25">
      <c r="A201" s="1"/>
      <c r="B201" s="18" t="s">
        <v>15</v>
      </c>
      <c r="C201" s="24" t="s">
        <v>22</v>
      </c>
      <c r="D201" s="21"/>
      <c r="E201" s="19"/>
      <c r="F201" s="9"/>
      <c r="G201" s="9"/>
      <c r="H201" s="9"/>
      <c r="I201" s="9"/>
      <c r="J201" s="9"/>
      <c r="K201" s="9"/>
      <c r="L201" s="9"/>
      <c r="M201" s="9"/>
      <c r="N201" s="9"/>
      <c r="O201" s="9">
        <v>5</v>
      </c>
      <c r="P201" s="9"/>
      <c r="Q201" s="9"/>
      <c r="R201" s="10">
        <f t="shared" si="39"/>
        <v>5</v>
      </c>
      <c r="AM201" s="24" t="s">
        <v>22</v>
      </c>
      <c r="AN201">
        <v>5</v>
      </c>
    </row>
    <row r="202" spans="1:40" x14ac:dyDescent="0.25">
      <c r="A202" s="1"/>
      <c r="B202" s="1" t="s">
        <v>104</v>
      </c>
      <c r="C202" s="23" t="s">
        <v>18</v>
      </c>
      <c r="D202" s="21"/>
      <c r="E202" s="1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10">
        <f t="shared" si="39"/>
        <v>0</v>
      </c>
      <c r="AM202" s="23" t="s">
        <v>18</v>
      </c>
      <c r="AN202">
        <v>0</v>
      </c>
    </row>
    <row r="203" spans="1:40" x14ac:dyDescent="0.25">
      <c r="A203" s="1"/>
      <c r="B203" s="3" t="s">
        <v>6</v>
      </c>
      <c r="C203" s="23" t="s">
        <v>29</v>
      </c>
      <c r="D203" s="21"/>
      <c r="E203" s="1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10">
        <f t="shared" si="39"/>
        <v>0</v>
      </c>
      <c r="AM203" s="23" t="s">
        <v>29</v>
      </c>
      <c r="AN203">
        <v>0</v>
      </c>
    </row>
    <row r="204" spans="1:40" x14ac:dyDescent="0.25">
      <c r="A204" s="1"/>
      <c r="B204" s="18" t="s">
        <v>16</v>
      </c>
      <c r="C204" s="24" t="s">
        <v>20</v>
      </c>
      <c r="D204" s="21"/>
      <c r="E204" s="19"/>
      <c r="F204" s="9"/>
      <c r="G204" s="9"/>
      <c r="H204" s="9"/>
      <c r="I204" s="9"/>
      <c r="J204" s="9"/>
      <c r="K204" s="9"/>
      <c r="L204" s="9"/>
      <c r="M204" s="9"/>
      <c r="N204" s="9"/>
      <c r="O204" s="9">
        <v>40</v>
      </c>
      <c r="P204" s="9"/>
      <c r="Q204" s="9"/>
      <c r="R204" s="10">
        <f t="shared" si="39"/>
        <v>40</v>
      </c>
      <c r="AM204" s="24" t="s">
        <v>20</v>
      </c>
      <c r="AN204">
        <v>40</v>
      </c>
    </row>
    <row r="205" spans="1:40" x14ac:dyDescent="0.25">
      <c r="A205" s="1"/>
      <c r="B205" s="3" t="s">
        <v>8</v>
      </c>
      <c r="C205" s="24" t="s">
        <v>12</v>
      </c>
      <c r="D205" s="21"/>
      <c r="E205" s="1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10">
        <f t="shared" si="39"/>
        <v>0</v>
      </c>
      <c r="AM205" s="24" t="s">
        <v>12</v>
      </c>
      <c r="AN205">
        <v>0</v>
      </c>
    </row>
    <row r="206" spans="1:40" x14ac:dyDescent="0.25">
      <c r="A206" s="16"/>
      <c r="B206" s="1" t="s">
        <v>5</v>
      </c>
      <c r="C206" s="24" t="s">
        <v>13</v>
      </c>
      <c r="D206" s="21"/>
      <c r="E206" s="19"/>
      <c r="F206" s="9">
        <v>0</v>
      </c>
      <c r="G206" s="9"/>
      <c r="H206" s="9"/>
      <c r="I206" s="9"/>
      <c r="J206" s="9">
        <v>35</v>
      </c>
      <c r="K206" s="9"/>
      <c r="L206" s="9">
        <v>60</v>
      </c>
      <c r="M206" s="9"/>
      <c r="N206" s="9"/>
      <c r="O206" s="9">
        <v>220</v>
      </c>
      <c r="P206" s="9"/>
      <c r="Q206" s="9">
        <v>1650</v>
      </c>
      <c r="R206" s="10">
        <f t="shared" si="39"/>
        <v>1965</v>
      </c>
      <c r="AM206" s="24" t="s">
        <v>13</v>
      </c>
      <c r="AN206">
        <v>1965</v>
      </c>
    </row>
    <row r="207" spans="1:40" x14ac:dyDescent="0.25">
      <c r="A207" s="1"/>
      <c r="B207" s="1" t="s">
        <v>36</v>
      </c>
      <c r="C207" s="23" t="s">
        <v>36</v>
      </c>
      <c r="D207" s="21"/>
      <c r="E207" s="1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10">
        <f t="shared" si="39"/>
        <v>0</v>
      </c>
      <c r="AM207" s="23" t="s">
        <v>36</v>
      </c>
      <c r="AN207">
        <v>0</v>
      </c>
    </row>
    <row r="208" spans="1:40" x14ac:dyDescent="0.25">
      <c r="A208" s="1"/>
      <c r="B208" s="1"/>
      <c r="C208" s="23"/>
      <c r="D208" s="21"/>
      <c r="E208" s="1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10">
        <f t="shared" si="39"/>
        <v>0</v>
      </c>
      <c r="AM208" s="23"/>
    </row>
    <row r="209" spans="1:40" ht="15.75" thickBot="1" x14ac:dyDescent="0.3">
      <c r="A209" s="1"/>
      <c r="B209" s="1"/>
      <c r="C209" s="35" t="s">
        <v>97</v>
      </c>
      <c r="D209" s="1">
        <f t="shared" ref="D209:R209" si="40">SUM(D200:D208)</f>
        <v>0</v>
      </c>
      <c r="E209" s="1">
        <f t="shared" si="40"/>
        <v>0</v>
      </c>
      <c r="F209" s="1">
        <f t="shared" si="40"/>
        <v>0</v>
      </c>
      <c r="G209" s="1">
        <f t="shared" si="40"/>
        <v>0</v>
      </c>
      <c r="H209" s="1">
        <f t="shared" si="40"/>
        <v>40</v>
      </c>
      <c r="I209" s="1">
        <f t="shared" si="40"/>
        <v>50</v>
      </c>
      <c r="J209" s="1">
        <f t="shared" si="40"/>
        <v>40</v>
      </c>
      <c r="K209" s="1">
        <f t="shared" si="40"/>
        <v>0</v>
      </c>
      <c r="L209" s="1">
        <f t="shared" si="40"/>
        <v>90</v>
      </c>
      <c r="M209" s="1">
        <f t="shared" si="40"/>
        <v>0</v>
      </c>
      <c r="N209" s="1">
        <f t="shared" si="40"/>
        <v>0</v>
      </c>
      <c r="O209" s="1">
        <f t="shared" si="40"/>
        <v>265</v>
      </c>
      <c r="P209" s="1">
        <f t="shared" si="40"/>
        <v>0</v>
      </c>
      <c r="Q209" s="1">
        <f t="shared" si="40"/>
        <v>1650</v>
      </c>
      <c r="R209" s="12">
        <f t="shared" si="40"/>
        <v>2135</v>
      </c>
      <c r="AM209" s="35" t="s">
        <v>97</v>
      </c>
      <c r="AN209">
        <v>2135</v>
      </c>
    </row>
    <row r="210" spans="1:40" ht="15.75" thickTop="1" x14ac:dyDescent="0.25">
      <c r="C210" s="34" t="s">
        <v>96</v>
      </c>
      <c r="D210">
        <f t="shared" ref="D210:Q210" si="41">COUNT(D200:D207)</f>
        <v>0</v>
      </c>
      <c r="E210">
        <f t="shared" si="41"/>
        <v>0</v>
      </c>
      <c r="F210">
        <f t="shared" si="41"/>
        <v>1</v>
      </c>
      <c r="G210">
        <f t="shared" si="41"/>
        <v>0</v>
      </c>
      <c r="H210">
        <f t="shared" si="41"/>
        <v>1</v>
      </c>
      <c r="I210">
        <f t="shared" si="41"/>
        <v>1</v>
      </c>
      <c r="J210">
        <f t="shared" si="41"/>
        <v>2</v>
      </c>
      <c r="K210">
        <f t="shared" si="41"/>
        <v>0</v>
      </c>
      <c r="L210">
        <f t="shared" si="41"/>
        <v>2</v>
      </c>
      <c r="M210">
        <f t="shared" si="41"/>
        <v>0</v>
      </c>
      <c r="N210">
        <f t="shared" si="41"/>
        <v>0</v>
      </c>
      <c r="O210">
        <f t="shared" si="41"/>
        <v>3</v>
      </c>
      <c r="P210">
        <f t="shared" si="41"/>
        <v>0</v>
      </c>
      <c r="Q210">
        <f t="shared" si="41"/>
        <v>1</v>
      </c>
      <c r="R210" s="36">
        <f>MAX(D210:Q210)</f>
        <v>3</v>
      </c>
      <c r="AM210" s="34" t="s">
        <v>96</v>
      </c>
      <c r="AN210">
        <v>3</v>
      </c>
    </row>
    <row r="211" spans="1:40" ht="22.5" x14ac:dyDescent="0.3">
      <c r="A211" s="1"/>
      <c r="B211" s="4" t="s">
        <v>1</v>
      </c>
      <c r="C211" s="2"/>
      <c r="D211" s="3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AM211" s="2"/>
    </row>
    <row r="212" spans="1:40" x14ac:dyDescent="0.25">
      <c r="A212" s="1"/>
      <c r="B212" s="1"/>
      <c r="C212" s="2"/>
      <c r="D212" s="30" t="s">
        <v>38</v>
      </c>
      <c r="E212" s="30" t="s">
        <v>39</v>
      </c>
      <c r="F212" s="30" t="s">
        <v>41</v>
      </c>
      <c r="G212" s="30" t="s">
        <v>40</v>
      </c>
      <c r="H212" s="30" t="s">
        <v>42</v>
      </c>
      <c r="I212" s="30" t="s">
        <v>43</v>
      </c>
      <c r="J212" s="30" t="s">
        <v>44</v>
      </c>
      <c r="K212" s="30" t="s">
        <v>45</v>
      </c>
      <c r="L212" s="30" t="s">
        <v>46</v>
      </c>
      <c r="M212" s="30" t="s">
        <v>47</v>
      </c>
      <c r="N212" s="30" t="s">
        <v>48</v>
      </c>
      <c r="O212" s="30" t="s">
        <v>46</v>
      </c>
      <c r="P212" s="30" t="s">
        <v>47</v>
      </c>
      <c r="Q212" s="30" t="s">
        <v>48</v>
      </c>
      <c r="R212" s="1"/>
      <c r="AM212" s="2"/>
    </row>
    <row r="213" spans="1:40" ht="18" thickBot="1" x14ac:dyDescent="0.35">
      <c r="A213" s="1"/>
      <c r="B213" s="5" t="s">
        <v>2</v>
      </c>
      <c r="C213" s="6" t="s">
        <v>3</v>
      </c>
      <c r="D213" s="7" t="s">
        <v>9</v>
      </c>
      <c r="E213" s="7" t="s">
        <v>9</v>
      </c>
      <c r="F213" s="7" t="s">
        <v>9</v>
      </c>
      <c r="G213" s="7" t="s">
        <v>9</v>
      </c>
      <c r="H213" s="7" t="s">
        <v>9</v>
      </c>
      <c r="I213" s="7" t="s">
        <v>9</v>
      </c>
      <c r="J213" s="7" t="s">
        <v>9</v>
      </c>
      <c r="K213" s="7" t="s">
        <v>9</v>
      </c>
      <c r="L213" s="7" t="s">
        <v>9</v>
      </c>
      <c r="M213" s="7" t="s">
        <v>9</v>
      </c>
      <c r="N213" s="7" t="s">
        <v>9</v>
      </c>
      <c r="O213" s="7" t="s">
        <v>9</v>
      </c>
      <c r="P213" s="7" t="s">
        <v>9</v>
      </c>
      <c r="Q213" s="7" t="s">
        <v>9</v>
      </c>
      <c r="R213" s="8" t="s">
        <v>10</v>
      </c>
      <c r="AM213" s="6" t="s">
        <v>3</v>
      </c>
      <c r="AN213" t="s">
        <v>10</v>
      </c>
    </row>
    <row r="214" spans="1:40" ht="16.5" thickTop="1" thickBot="1" x14ac:dyDescent="0.3">
      <c r="A214" s="13" t="s">
        <v>65</v>
      </c>
      <c r="B214" s="1"/>
      <c r="C214" s="22"/>
      <c r="D214" s="3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AM214" s="22"/>
    </row>
    <row r="215" spans="1:40" x14ac:dyDescent="0.25">
      <c r="A215" s="1"/>
      <c r="B215" s="1" t="s">
        <v>26</v>
      </c>
      <c r="C215" s="23" t="s">
        <v>27</v>
      </c>
      <c r="D215" s="21"/>
      <c r="E215" s="19"/>
      <c r="F215" s="9"/>
      <c r="G215" s="9"/>
      <c r="H215" s="9">
        <v>2</v>
      </c>
      <c r="I215" s="9"/>
      <c r="J215" s="9"/>
      <c r="K215" s="9"/>
      <c r="L215" s="9"/>
      <c r="M215" s="9"/>
      <c r="N215" s="9"/>
      <c r="O215" s="9"/>
      <c r="P215" s="9"/>
      <c r="Q215" s="9"/>
      <c r="R215" s="10">
        <f t="shared" si="39"/>
        <v>2</v>
      </c>
      <c r="AM215" s="23" t="s">
        <v>27</v>
      </c>
      <c r="AN215">
        <v>2</v>
      </c>
    </row>
    <row r="216" spans="1:40" x14ac:dyDescent="0.25">
      <c r="A216" s="1"/>
      <c r="B216" s="18" t="s">
        <v>15</v>
      </c>
      <c r="C216" s="24" t="s">
        <v>22</v>
      </c>
      <c r="D216" s="21"/>
      <c r="E216" s="1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10">
        <f t="shared" si="39"/>
        <v>0</v>
      </c>
      <c r="AM216" s="24" t="s">
        <v>22</v>
      </c>
      <c r="AN216">
        <v>0</v>
      </c>
    </row>
    <row r="217" spans="1:40" x14ac:dyDescent="0.25">
      <c r="A217" s="1"/>
      <c r="B217" s="1" t="s">
        <v>104</v>
      </c>
      <c r="C217" s="23" t="s">
        <v>18</v>
      </c>
      <c r="D217" s="21"/>
      <c r="E217" s="1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10">
        <f t="shared" si="39"/>
        <v>0</v>
      </c>
      <c r="AM217" s="23" t="s">
        <v>18</v>
      </c>
      <c r="AN217">
        <v>0</v>
      </c>
    </row>
    <row r="218" spans="1:40" x14ac:dyDescent="0.25">
      <c r="A218" s="1"/>
      <c r="B218" s="3" t="s">
        <v>6</v>
      </c>
      <c r="C218" s="23" t="s">
        <v>29</v>
      </c>
      <c r="D218" s="21"/>
      <c r="E218" s="19"/>
      <c r="F218" s="9"/>
      <c r="G218" s="9"/>
      <c r="H218" s="9"/>
      <c r="I218" s="9"/>
      <c r="J218" s="9"/>
      <c r="K218" s="9"/>
      <c r="L218" s="9">
        <v>5</v>
      </c>
      <c r="M218" s="9"/>
      <c r="N218" s="9"/>
      <c r="O218" s="9"/>
      <c r="P218" s="9"/>
      <c r="Q218" s="9"/>
      <c r="R218" s="10">
        <f t="shared" si="39"/>
        <v>5</v>
      </c>
      <c r="AM218" s="23" t="s">
        <v>29</v>
      </c>
      <c r="AN218">
        <v>5</v>
      </c>
    </row>
    <row r="219" spans="1:40" x14ac:dyDescent="0.25">
      <c r="A219" s="1"/>
      <c r="B219" s="18" t="s">
        <v>16</v>
      </c>
      <c r="C219" s="24" t="s">
        <v>20</v>
      </c>
      <c r="D219" s="21"/>
      <c r="E219" s="19"/>
      <c r="F219" s="9"/>
      <c r="G219" s="9"/>
      <c r="H219" s="9">
        <v>4</v>
      </c>
      <c r="I219" s="9">
        <v>10</v>
      </c>
      <c r="J219" s="9">
        <v>21</v>
      </c>
      <c r="K219" s="9"/>
      <c r="L219" s="9">
        <v>120</v>
      </c>
      <c r="M219" s="9"/>
      <c r="N219" s="9"/>
      <c r="O219" s="9">
        <v>115</v>
      </c>
      <c r="P219" s="9"/>
      <c r="Q219" s="9">
        <v>170</v>
      </c>
      <c r="R219" s="10">
        <f t="shared" si="39"/>
        <v>440</v>
      </c>
      <c r="AM219" s="24" t="s">
        <v>20</v>
      </c>
      <c r="AN219">
        <v>440</v>
      </c>
    </row>
    <row r="220" spans="1:40" x14ac:dyDescent="0.25">
      <c r="A220" s="1"/>
      <c r="B220" s="3" t="s">
        <v>8</v>
      </c>
      <c r="C220" s="24" t="s">
        <v>12</v>
      </c>
      <c r="D220" s="21"/>
      <c r="E220" s="19"/>
      <c r="F220" s="9"/>
      <c r="G220" s="9"/>
      <c r="H220" s="9"/>
      <c r="I220" s="9"/>
      <c r="J220" s="9"/>
      <c r="K220" s="9"/>
      <c r="L220" s="9">
        <v>10</v>
      </c>
      <c r="M220" s="9"/>
      <c r="N220" s="9"/>
      <c r="O220" s="9"/>
      <c r="P220" s="9"/>
      <c r="Q220" s="9"/>
      <c r="R220" s="10">
        <f t="shared" si="39"/>
        <v>10</v>
      </c>
      <c r="AM220" s="24" t="s">
        <v>12</v>
      </c>
      <c r="AN220">
        <v>10</v>
      </c>
    </row>
    <row r="221" spans="1:40" x14ac:dyDescent="0.25">
      <c r="A221" s="16"/>
      <c r="B221" s="1" t="s">
        <v>5</v>
      </c>
      <c r="C221" s="24" t="s">
        <v>13</v>
      </c>
      <c r="D221" s="21"/>
      <c r="E221" s="19">
        <v>0</v>
      </c>
      <c r="F221" s="9">
        <v>0</v>
      </c>
      <c r="G221" s="9"/>
      <c r="H221" s="9">
        <v>15</v>
      </c>
      <c r="I221" s="9">
        <v>30</v>
      </c>
      <c r="J221" s="9">
        <v>43</v>
      </c>
      <c r="K221" s="9"/>
      <c r="L221" s="9">
        <v>250</v>
      </c>
      <c r="M221" s="9"/>
      <c r="N221" s="9"/>
      <c r="O221" s="9">
        <v>525</v>
      </c>
      <c r="P221" s="9"/>
      <c r="Q221" s="9">
        <v>937</v>
      </c>
      <c r="R221" s="10">
        <f t="shared" si="39"/>
        <v>1800</v>
      </c>
      <c r="AM221" s="24" t="s">
        <v>13</v>
      </c>
      <c r="AN221">
        <v>1800</v>
      </c>
    </row>
    <row r="222" spans="1:40" x14ac:dyDescent="0.25">
      <c r="A222" s="1"/>
      <c r="B222" s="1" t="s">
        <v>36</v>
      </c>
      <c r="C222" s="23" t="s">
        <v>36</v>
      </c>
      <c r="D222" s="21"/>
      <c r="E222" s="1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10">
        <f t="shared" si="39"/>
        <v>0</v>
      </c>
      <c r="AM222" s="23" t="s">
        <v>36</v>
      </c>
      <c r="AN222">
        <v>0</v>
      </c>
    </row>
    <row r="223" spans="1:40" x14ac:dyDescent="0.25">
      <c r="A223" s="1"/>
      <c r="B223" s="1"/>
      <c r="C223" s="23"/>
      <c r="D223" s="21"/>
      <c r="E223" s="1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10">
        <f t="shared" si="39"/>
        <v>0</v>
      </c>
      <c r="AM223" s="23"/>
    </row>
    <row r="224" spans="1:40" ht="15.75" thickBot="1" x14ac:dyDescent="0.3">
      <c r="A224" s="1"/>
      <c r="B224" s="1"/>
      <c r="C224" s="35" t="s">
        <v>97</v>
      </c>
      <c r="D224" s="1">
        <f t="shared" ref="D224:R224" si="42">SUM(D215:D223)</f>
        <v>0</v>
      </c>
      <c r="E224" s="1">
        <f t="shared" si="42"/>
        <v>0</v>
      </c>
      <c r="F224" s="1">
        <f t="shared" si="42"/>
        <v>0</v>
      </c>
      <c r="G224" s="1">
        <f t="shared" si="42"/>
        <v>0</v>
      </c>
      <c r="H224" s="1">
        <f t="shared" si="42"/>
        <v>21</v>
      </c>
      <c r="I224" s="1">
        <f t="shared" si="42"/>
        <v>40</v>
      </c>
      <c r="J224" s="1">
        <f t="shared" si="42"/>
        <v>64</v>
      </c>
      <c r="K224" s="1">
        <f t="shared" si="42"/>
        <v>0</v>
      </c>
      <c r="L224" s="1">
        <f t="shared" si="42"/>
        <v>385</v>
      </c>
      <c r="M224" s="1">
        <f t="shared" si="42"/>
        <v>0</v>
      </c>
      <c r="N224" s="1">
        <f t="shared" si="42"/>
        <v>0</v>
      </c>
      <c r="O224" s="1">
        <f t="shared" si="42"/>
        <v>640</v>
      </c>
      <c r="P224" s="1">
        <f t="shared" si="42"/>
        <v>0</v>
      </c>
      <c r="Q224" s="1">
        <f t="shared" si="42"/>
        <v>1107</v>
      </c>
      <c r="R224" s="12">
        <f t="shared" si="42"/>
        <v>2257</v>
      </c>
      <c r="AM224" s="35" t="s">
        <v>97</v>
      </c>
      <c r="AN224">
        <v>2257</v>
      </c>
    </row>
    <row r="225" spans="1:40" ht="15.75" thickTop="1" x14ac:dyDescent="0.25">
      <c r="C225" s="34" t="s">
        <v>96</v>
      </c>
      <c r="D225">
        <f t="shared" ref="D225:Q225" si="43">COUNT(D215:D222)</f>
        <v>0</v>
      </c>
      <c r="E225">
        <f t="shared" si="43"/>
        <v>1</v>
      </c>
      <c r="F225">
        <f t="shared" si="43"/>
        <v>1</v>
      </c>
      <c r="G225">
        <f t="shared" si="43"/>
        <v>0</v>
      </c>
      <c r="H225">
        <f t="shared" si="43"/>
        <v>3</v>
      </c>
      <c r="I225">
        <f t="shared" si="43"/>
        <v>2</v>
      </c>
      <c r="J225">
        <f t="shared" si="43"/>
        <v>2</v>
      </c>
      <c r="K225">
        <f t="shared" si="43"/>
        <v>0</v>
      </c>
      <c r="L225">
        <f t="shared" si="43"/>
        <v>4</v>
      </c>
      <c r="M225">
        <f t="shared" si="43"/>
        <v>0</v>
      </c>
      <c r="N225">
        <f t="shared" si="43"/>
        <v>0</v>
      </c>
      <c r="O225">
        <f t="shared" si="43"/>
        <v>2</v>
      </c>
      <c r="P225">
        <f t="shared" si="43"/>
        <v>0</v>
      </c>
      <c r="Q225">
        <f t="shared" si="43"/>
        <v>2</v>
      </c>
      <c r="R225" s="36">
        <f>MAX(D225:Q225)</f>
        <v>4</v>
      </c>
      <c r="AM225" s="34" t="s">
        <v>96</v>
      </c>
      <c r="AN225">
        <v>4</v>
      </c>
    </row>
    <row r="226" spans="1:40" ht="22.5" x14ac:dyDescent="0.3">
      <c r="A226" s="1"/>
      <c r="B226" s="4" t="s">
        <v>1</v>
      </c>
      <c r="C226" s="2"/>
      <c r="D226" s="3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AM226" s="2"/>
    </row>
    <row r="227" spans="1:40" x14ac:dyDescent="0.25">
      <c r="A227" s="1"/>
      <c r="B227" s="1"/>
      <c r="C227" s="2"/>
      <c r="D227" s="30" t="s">
        <v>38</v>
      </c>
      <c r="E227" s="30" t="s">
        <v>39</v>
      </c>
      <c r="F227" s="30" t="s">
        <v>41</v>
      </c>
      <c r="G227" s="30" t="s">
        <v>40</v>
      </c>
      <c r="H227" s="30" t="s">
        <v>42</v>
      </c>
      <c r="I227" s="30" t="s">
        <v>43</v>
      </c>
      <c r="J227" s="30" t="s">
        <v>44</v>
      </c>
      <c r="K227" s="30" t="s">
        <v>45</v>
      </c>
      <c r="L227" s="30" t="s">
        <v>46</v>
      </c>
      <c r="M227" s="30" t="s">
        <v>47</v>
      </c>
      <c r="N227" s="30" t="s">
        <v>48</v>
      </c>
      <c r="O227" s="30" t="s">
        <v>46</v>
      </c>
      <c r="P227" s="30" t="s">
        <v>47</v>
      </c>
      <c r="Q227" s="30" t="s">
        <v>48</v>
      </c>
      <c r="R227" s="1"/>
      <c r="AM227" s="2"/>
    </row>
    <row r="228" spans="1:40" ht="18" thickBot="1" x14ac:dyDescent="0.35">
      <c r="A228" s="1"/>
      <c r="B228" s="5" t="s">
        <v>2</v>
      </c>
      <c r="C228" s="6" t="s">
        <v>3</v>
      </c>
      <c r="D228" s="7" t="s">
        <v>9</v>
      </c>
      <c r="E228" s="7" t="s">
        <v>9</v>
      </c>
      <c r="F228" s="7" t="s">
        <v>9</v>
      </c>
      <c r="G228" s="7" t="s">
        <v>9</v>
      </c>
      <c r="H228" s="7" t="s">
        <v>9</v>
      </c>
      <c r="I228" s="7" t="s">
        <v>9</v>
      </c>
      <c r="J228" s="7" t="s">
        <v>9</v>
      </c>
      <c r="K228" s="7" t="s">
        <v>9</v>
      </c>
      <c r="L228" s="7" t="s">
        <v>9</v>
      </c>
      <c r="M228" s="7" t="s">
        <v>9</v>
      </c>
      <c r="N228" s="7" t="s">
        <v>9</v>
      </c>
      <c r="O228" s="7" t="s">
        <v>9</v>
      </c>
      <c r="P228" s="7" t="s">
        <v>9</v>
      </c>
      <c r="Q228" s="7" t="s">
        <v>9</v>
      </c>
      <c r="R228" s="8" t="s">
        <v>10</v>
      </c>
      <c r="AM228" s="6" t="s">
        <v>3</v>
      </c>
      <c r="AN228" t="s">
        <v>10</v>
      </c>
    </row>
    <row r="229" spans="1:40" ht="16.5" thickTop="1" thickBot="1" x14ac:dyDescent="0.3">
      <c r="A229" s="13" t="s">
        <v>66</v>
      </c>
      <c r="B229" s="1"/>
      <c r="C229" s="22"/>
      <c r="D229" s="3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AM229" s="22"/>
    </row>
    <row r="230" spans="1:40" x14ac:dyDescent="0.25">
      <c r="A230" s="1"/>
      <c r="B230" s="1" t="s">
        <v>26</v>
      </c>
      <c r="C230" s="23" t="s">
        <v>27</v>
      </c>
      <c r="D230" s="21"/>
      <c r="E230" s="19"/>
      <c r="F230" s="9"/>
      <c r="G230" s="9"/>
      <c r="H230" s="9">
        <v>8</v>
      </c>
      <c r="I230" s="9"/>
      <c r="J230" s="9">
        <v>5</v>
      </c>
      <c r="K230" s="9"/>
      <c r="L230" s="9"/>
      <c r="M230" s="9"/>
      <c r="N230" s="9"/>
      <c r="O230" s="9"/>
      <c r="P230" s="9"/>
      <c r="Q230" s="9"/>
      <c r="R230" s="10">
        <f t="shared" si="39"/>
        <v>13</v>
      </c>
      <c r="AM230" s="23" t="s">
        <v>27</v>
      </c>
      <c r="AN230">
        <v>13</v>
      </c>
    </row>
    <row r="231" spans="1:40" x14ac:dyDescent="0.25">
      <c r="A231" s="1"/>
      <c r="B231" s="18" t="s">
        <v>15</v>
      </c>
      <c r="C231" s="24" t="s">
        <v>22</v>
      </c>
      <c r="D231" s="21"/>
      <c r="E231" s="19"/>
      <c r="F231" s="9"/>
      <c r="G231" s="9"/>
      <c r="H231" s="9"/>
      <c r="I231" s="9"/>
      <c r="J231" s="9">
        <v>18</v>
      </c>
      <c r="K231" s="9"/>
      <c r="L231" s="9">
        <v>80</v>
      </c>
      <c r="M231" s="9"/>
      <c r="N231" s="9"/>
      <c r="O231" s="9"/>
      <c r="P231" s="9"/>
      <c r="Q231" s="9"/>
      <c r="R231" s="10">
        <f t="shared" si="39"/>
        <v>98</v>
      </c>
      <c r="AM231" s="24" t="s">
        <v>22</v>
      </c>
      <c r="AN231">
        <v>98</v>
      </c>
    </row>
    <row r="232" spans="1:40" x14ac:dyDescent="0.25">
      <c r="A232" s="1"/>
      <c r="B232" s="1" t="s">
        <v>104</v>
      </c>
      <c r="C232" s="23" t="s">
        <v>18</v>
      </c>
      <c r="D232" s="21"/>
      <c r="E232" s="1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10">
        <f t="shared" si="39"/>
        <v>0</v>
      </c>
      <c r="AM232" s="23" t="s">
        <v>18</v>
      </c>
      <c r="AN232">
        <v>0</v>
      </c>
    </row>
    <row r="233" spans="1:40" x14ac:dyDescent="0.25">
      <c r="A233" s="1"/>
      <c r="B233" s="3" t="s">
        <v>6</v>
      </c>
      <c r="C233" s="23" t="s">
        <v>29</v>
      </c>
      <c r="D233" s="21"/>
      <c r="E233" s="19"/>
      <c r="F233" s="9"/>
      <c r="G233" s="9"/>
      <c r="H233" s="9">
        <v>6</v>
      </c>
      <c r="I233" s="9">
        <v>40</v>
      </c>
      <c r="J233" s="9">
        <v>18</v>
      </c>
      <c r="K233" s="9"/>
      <c r="L233" s="9">
        <v>7</v>
      </c>
      <c r="M233" s="9"/>
      <c r="N233" s="9">
        <v>5</v>
      </c>
      <c r="O233" s="9">
        <v>20</v>
      </c>
      <c r="P233" s="9"/>
      <c r="Q233" s="9">
        <v>600</v>
      </c>
      <c r="R233" s="10">
        <f t="shared" si="39"/>
        <v>696</v>
      </c>
      <c r="AM233" s="23" t="s">
        <v>29</v>
      </c>
      <c r="AN233">
        <v>696</v>
      </c>
    </row>
    <row r="234" spans="1:40" x14ac:dyDescent="0.25">
      <c r="A234" s="1"/>
      <c r="B234" s="18" t="s">
        <v>16</v>
      </c>
      <c r="C234" s="24" t="s">
        <v>20</v>
      </c>
      <c r="D234" s="21"/>
      <c r="E234" s="19"/>
      <c r="F234" s="9">
        <v>0</v>
      </c>
      <c r="G234" s="9"/>
      <c r="H234" s="9">
        <v>30</v>
      </c>
      <c r="I234" s="9">
        <v>80</v>
      </c>
      <c r="J234" s="9">
        <v>140</v>
      </c>
      <c r="K234" s="9"/>
      <c r="L234" s="9">
        <v>220</v>
      </c>
      <c r="M234" s="9"/>
      <c r="N234" s="9">
        <v>440</v>
      </c>
      <c r="O234" s="9">
        <v>95</v>
      </c>
      <c r="P234" s="9"/>
      <c r="Q234" s="9">
        <v>400</v>
      </c>
      <c r="R234" s="10">
        <f t="shared" si="39"/>
        <v>1405</v>
      </c>
      <c r="AM234" s="24" t="s">
        <v>20</v>
      </c>
      <c r="AN234">
        <v>1405</v>
      </c>
    </row>
    <row r="235" spans="1:40" x14ac:dyDescent="0.25">
      <c r="A235" s="1"/>
      <c r="B235" s="3" t="s">
        <v>8</v>
      </c>
      <c r="C235" s="24" t="s">
        <v>12</v>
      </c>
      <c r="D235" s="21"/>
      <c r="E235" s="19"/>
      <c r="F235" s="9"/>
      <c r="G235" s="9"/>
      <c r="H235" s="9"/>
      <c r="I235" s="9"/>
      <c r="J235" s="9"/>
      <c r="K235" s="9"/>
      <c r="L235" s="9"/>
      <c r="M235" s="9"/>
      <c r="N235" s="9"/>
      <c r="O235" s="9">
        <v>20</v>
      </c>
      <c r="P235" s="9"/>
      <c r="Q235" s="9"/>
      <c r="R235" s="10">
        <f t="shared" si="39"/>
        <v>20</v>
      </c>
      <c r="AM235" s="24" t="s">
        <v>12</v>
      </c>
      <c r="AN235">
        <v>20</v>
      </c>
    </row>
    <row r="236" spans="1:40" x14ac:dyDescent="0.25">
      <c r="A236" s="16"/>
      <c r="B236" s="1" t="s">
        <v>5</v>
      </c>
      <c r="C236" s="24" t="s">
        <v>13</v>
      </c>
      <c r="D236" s="21"/>
      <c r="E236" s="19"/>
      <c r="F236" s="9">
        <v>0</v>
      </c>
      <c r="G236" s="9"/>
      <c r="H236" s="9">
        <v>8</v>
      </c>
      <c r="I236" s="9">
        <v>10</v>
      </c>
      <c r="J236" s="9">
        <v>66</v>
      </c>
      <c r="K236" s="9"/>
      <c r="L236" s="9">
        <v>270</v>
      </c>
      <c r="M236" s="9"/>
      <c r="N236" s="9">
        <v>112</v>
      </c>
      <c r="O236" s="9">
        <v>403</v>
      </c>
      <c r="P236" s="9"/>
      <c r="Q236" s="9">
        <v>2152</v>
      </c>
      <c r="R236" s="10">
        <f t="shared" si="39"/>
        <v>3021</v>
      </c>
      <c r="AM236" s="24" t="s">
        <v>13</v>
      </c>
      <c r="AN236">
        <v>3021</v>
      </c>
    </row>
    <row r="237" spans="1:40" x14ac:dyDescent="0.25">
      <c r="A237" s="1"/>
      <c r="B237" s="1" t="s">
        <v>36</v>
      </c>
      <c r="C237" s="23" t="s">
        <v>36</v>
      </c>
      <c r="D237" s="21"/>
      <c r="E237" s="1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10">
        <f t="shared" si="39"/>
        <v>0</v>
      </c>
      <c r="AM237" s="23" t="s">
        <v>36</v>
      </c>
      <c r="AN237">
        <v>0</v>
      </c>
    </row>
    <row r="238" spans="1:40" x14ac:dyDescent="0.25">
      <c r="A238" s="1"/>
      <c r="B238" s="1"/>
      <c r="C238" s="23"/>
      <c r="D238" s="21"/>
      <c r="E238" s="1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10">
        <f t="shared" si="39"/>
        <v>0</v>
      </c>
      <c r="AM238" s="23"/>
    </row>
    <row r="239" spans="1:40" ht="15.75" thickBot="1" x14ac:dyDescent="0.3">
      <c r="A239" s="1"/>
      <c r="B239" s="1"/>
      <c r="C239" s="35" t="s">
        <v>97</v>
      </c>
      <c r="D239" s="1">
        <f>SUM(D230:D238)</f>
        <v>0</v>
      </c>
      <c r="E239" s="1">
        <f>SUM(E230:E238)</f>
        <v>0</v>
      </c>
      <c r="F239" s="1">
        <f>SUM(F230:F238)</f>
        <v>0</v>
      </c>
      <c r="G239" s="1" t="s">
        <v>79</v>
      </c>
      <c r="H239" s="1">
        <f t="shared" ref="H239:R239" si="44">SUM(H230:H238)</f>
        <v>52</v>
      </c>
      <c r="I239" s="1">
        <f t="shared" si="44"/>
        <v>130</v>
      </c>
      <c r="J239" s="1">
        <f t="shared" si="44"/>
        <v>247</v>
      </c>
      <c r="K239" s="1">
        <f t="shared" si="44"/>
        <v>0</v>
      </c>
      <c r="L239" s="1">
        <f t="shared" si="44"/>
        <v>577</v>
      </c>
      <c r="M239" s="1">
        <f t="shared" si="44"/>
        <v>0</v>
      </c>
      <c r="N239" s="1">
        <f t="shared" si="44"/>
        <v>557</v>
      </c>
      <c r="O239" s="1">
        <f t="shared" si="44"/>
        <v>538</v>
      </c>
      <c r="P239" s="1">
        <f t="shared" si="44"/>
        <v>0</v>
      </c>
      <c r="Q239" s="1">
        <f t="shared" si="44"/>
        <v>3152</v>
      </c>
      <c r="R239" s="12">
        <f t="shared" si="44"/>
        <v>5253</v>
      </c>
      <c r="AM239" s="35" t="s">
        <v>97</v>
      </c>
      <c r="AN239">
        <v>5253</v>
      </c>
    </row>
    <row r="240" spans="1:40" ht="15.75" thickTop="1" x14ac:dyDescent="0.25">
      <c r="C240" s="34" t="s">
        <v>96</v>
      </c>
      <c r="D240">
        <f t="shared" ref="D240:Q240" si="45">COUNT(D230:D237)</f>
        <v>0</v>
      </c>
      <c r="E240">
        <f t="shared" si="45"/>
        <v>0</v>
      </c>
      <c r="F240">
        <f t="shared" si="45"/>
        <v>2</v>
      </c>
      <c r="G240">
        <f t="shared" si="45"/>
        <v>0</v>
      </c>
      <c r="H240">
        <f t="shared" si="45"/>
        <v>4</v>
      </c>
      <c r="I240">
        <f t="shared" si="45"/>
        <v>3</v>
      </c>
      <c r="J240">
        <f t="shared" si="45"/>
        <v>5</v>
      </c>
      <c r="K240">
        <f t="shared" si="45"/>
        <v>0</v>
      </c>
      <c r="L240">
        <f t="shared" si="45"/>
        <v>4</v>
      </c>
      <c r="M240">
        <f t="shared" si="45"/>
        <v>0</v>
      </c>
      <c r="N240">
        <f t="shared" si="45"/>
        <v>3</v>
      </c>
      <c r="O240">
        <f t="shared" si="45"/>
        <v>4</v>
      </c>
      <c r="P240">
        <f t="shared" si="45"/>
        <v>0</v>
      </c>
      <c r="Q240">
        <f t="shared" si="45"/>
        <v>3</v>
      </c>
      <c r="R240" s="36">
        <f>MAX(D240:Q240)</f>
        <v>5</v>
      </c>
      <c r="AM240" s="34" t="s">
        <v>96</v>
      </c>
      <c r="AN240">
        <v>5</v>
      </c>
    </row>
    <row r="241" spans="1:40" ht="22.5" x14ac:dyDescent="0.3">
      <c r="A241" s="1"/>
      <c r="B241" s="4" t="s">
        <v>1</v>
      </c>
      <c r="C241" s="2"/>
      <c r="D241" s="3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AM241" s="2"/>
    </row>
    <row r="242" spans="1:40" x14ac:dyDescent="0.25">
      <c r="A242" s="1"/>
      <c r="B242" s="1"/>
      <c r="C242" s="2"/>
      <c r="D242" s="30" t="s">
        <v>38</v>
      </c>
      <c r="E242" s="30" t="s">
        <v>39</v>
      </c>
      <c r="F242" s="30" t="s">
        <v>41</v>
      </c>
      <c r="G242" s="30" t="s">
        <v>40</v>
      </c>
      <c r="H242" s="30" t="s">
        <v>42</v>
      </c>
      <c r="I242" s="30" t="s">
        <v>43</v>
      </c>
      <c r="J242" s="30" t="s">
        <v>44</v>
      </c>
      <c r="K242" s="30" t="s">
        <v>45</v>
      </c>
      <c r="L242" s="30" t="s">
        <v>46</v>
      </c>
      <c r="M242" s="30" t="s">
        <v>47</v>
      </c>
      <c r="N242" s="30" t="s">
        <v>48</v>
      </c>
      <c r="O242" s="30" t="s">
        <v>46</v>
      </c>
      <c r="P242" s="30" t="s">
        <v>47</v>
      </c>
      <c r="Q242" s="30" t="s">
        <v>48</v>
      </c>
      <c r="R242" s="1"/>
      <c r="AM242" s="2"/>
    </row>
    <row r="243" spans="1:40" ht="18" thickBot="1" x14ac:dyDescent="0.35">
      <c r="A243" s="1"/>
      <c r="B243" s="5" t="s">
        <v>2</v>
      </c>
      <c r="C243" s="6" t="s">
        <v>3</v>
      </c>
      <c r="D243" s="7" t="s">
        <v>9</v>
      </c>
      <c r="E243" s="7" t="s">
        <v>9</v>
      </c>
      <c r="F243" s="7" t="s">
        <v>9</v>
      </c>
      <c r="G243" s="7" t="s">
        <v>9</v>
      </c>
      <c r="H243" s="7" t="s">
        <v>9</v>
      </c>
      <c r="I243" s="7" t="s">
        <v>9</v>
      </c>
      <c r="J243" s="7" t="s">
        <v>9</v>
      </c>
      <c r="K243" s="7" t="s">
        <v>9</v>
      </c>
      <c r="L243" s="7" t="s">
        <v>9</v>
      </c>
      <c r="M243" s="7" t="s">
        <v>9</v>
      </c>
      <c r="N243" s="7" t="s">
        <v>9</v>
      </c>
      <c r="O243" s="7" t="s">
        <v>9</v>
      </c>
      <c r="P243" s="7" t="s">
        <v>9</v>
      </c>
      <c r="Q243" s="7" t="s">
        <v>9</v>
      </c>
      <c r="R243" s="8" t="s">
        <v>10</v>
      </c>
      <c r="AM243" s="6" t="s">
        <v>3</v>
      </c>
      <c r="AN243" t="s">
        <v>10</v>
      </c>
    </row>
    <row r="244" spans="1:40" ht="16.5" thickTop="1" thickBot="1" x14ac:dyDescent="0.3">
      <c r="A244" s="13" t="s">
        <v>67</v>
      </c>
      <c r="B244" s="1"/>
      <c r="C244" s="22"/>
      <c r="D244" s="3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AM244" s="22"/>
    </row>
    <row r="245" spans="1:40" x14ac:dyDescent="0.25">
      <c r="A245" s="1"/>
      <c r="B245" s="1" t="s">
        <v>26</v>
      </c>
      <c r="C245" s="23" t="s">
        <v>27</v>
      </c>
      <c r="D245" s="21"/>
      <c r="E245" s="19"/>
      <c r="F245" s="9"/>
      <c r="G245" s="9"/>
      <c r="H245" s="9">
        <v>15</v>
      </c>
      <c r="I245" s="9"/>
      <c r="J245" s="9"/>
      <c r="K245" s="9"/>
      <c r="L245" s="9"/>
      <c r="M245" s="9"/>
      <c r="N245" s="9"/>
      <c r="O245" s="9"/>
      <c r="P245" s="9"/>
      <c r="Q245" s="9"/>
      <c r="R245" s="10">
        <f t="shared" si="39"/>
        <v>15</v>
      </c>
      <c r="AM245" s="23" t="s">
        <v>27</v>
      </c>
      <c r="AN245">
        <v>15</v>
      </c>
    </row>
    <row r="246" spans="1:40" x14ac:dyDescent="0.25">
      <c r="A246" s="1"/>
      <c r="B246" s="18" t="s">
        <v>15</v>
      </c>
      <c r="C246" s="24" t="s">
        <v>22</v>
      </c>
      <c r="D246" s="21"/>
      <c r="E246" s="19"/>
      <c r="F246" s="9"/>
      <c r="G246" s="9"/>
      <c r="H246" s="9"/>
      <c r="I246" s="9"/>
      <c r="J246" s="9"/>
      <c r="K246" s="9"/>
      <c r="L246" s="9"/>
      <c r="M246" s="9"/>
      <c r="N246" s="9"/>
      <c r="O246" s="9">
        <v>31</v>
      </c>
      <c r="P246" s="9"/>
      <c r="Q246" s="9"/>
      <c r="R246" s="10">
        <f t="shared" si="39"/>
        <v>31</v>
      </c>
      <c r="AM246" s="24" t="s">
        <v>22</v>
      </c>
      <c r="AN246">
        <v>31</v>
      </c>
    </row>
    <row r="247" spans="1:40" x14ac:dyDescent="0.25">
      <c r="A247" s="1"/>
      <c r="B247" s="1" t="s">
        <v>104</v>
      </c>
      <c r="C247" s="23" t="s">
        <v>18</v>
      </c>
      <c r="D247" s="21"/>
      <c r="E247" s="1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10">
        <f t="shared" si="39"/>
        <v>0</v>
      </c>
      <c r="AM247" s="23" t="s">
        <v>18</v>
      </c>
      <c r="AN247">
        <v>0</v>
      </c>
    </row>
    <row r="248" spans="1:40" x14ac:dyDescent="0.25">
      <c r="A248" s="1"/>
      <c r="B248" s="3" t="s">
        <v>6</v>
      </c>
      <c r="C248" s="23" t="s">
        <v>29</v>
      </c>
      <c r="D248" s="21"/>
      <c r="E248" s="19"/>
      <c r="F248" s="9"/>
      <c r="G248" s="9"/>
      <c r="H248" s="9"/>
      <c r="I248" s="9"/>
      <c r="J248" s="9">
        <v>200</v>
      </c>
      <c r="K248" s="9"/>
      <c r="L248" s="9">
        <v>195</v>
      </c>
      <c r="M248" s="9"/>
      <c r="N248" s="9">
        <v>215</v>
      </c>
      <c r="O248" s="9">
        <v>52</v>
      </c>
      <c r="P248" s="9"/>
      <c r="Q248" s="9">
        <v>290</v>
      </c>
      <c r="R248" s="10">
        <f t="shared" si="39"/>
        <v>952</v>
      </c>
      <c r="AM248" s="23" t="s">
        <v>29</v>
      </c>
      <c r="AN248">
        <v>952</v>
      </c>
    </row>
    <row r="249" spans="1:40" x14ac:dyDescent="0.25">
      <c r="A249" s="1"/>
      <c r="B249" s="18" t="s">
        <v>16</v>
      </c>
      <c r="C249" s="24" t="s">
        <v>20</v>
      </c>
      <c r="D249" s="21"/>
      <c r="E249" s="19"/>
      <c r="F249" s="9">
        <v>0</v>
      </c>
      <c r="G249" s="9">
        <v>0</v>
      </c>
      <c r="H249" s="9">
        <v>8</v>
      </c>
      <c r="I249" s="9">
        <v>70</v>
      </c>
      <c r="J249" s="9">
        <v>100</v>
      </c>
      <c r="K249" s="9"/>
      <c r="L249" s="9">
        <v>765</v>
      </c>
      <c r="M249" s="9"/>
      <c r="N249" s="9">
        <v>830</v>
      </c>
      <c r="O249" s="9">
        <v>267</v>
      </c>
      <c r="P249" s="9"/>
      <c r="Q249" s="9"/>
      <c r="R249" s="10">
        <f t="shared" si="39"/>
        <v>2040</v>
      </c>
      <c r="AM249" s="24" t="s">
        <v>20</v>
      </c>
      <c r="AN249">
        <v>2040</v>
      </c>
    </row>
    <row r="250" spans="1:40" x14ac:dyDescent="0.25">
      <c r="A250" s="1"/>
      <c r="B250" s="3" t="s">
        <v>8</v>
      </c>
      <c r="C250" s="24" t="s">
        <v>12</v>
      </c>
      <c r="D250" s="21"/>
      <c r="E250" s="19"/>
      <c r="F250" s="9"/>
      <c r="G250" s="9"/>
      <c r="H250" s="9"/>
      <c r="I250" s="9"/>
      <c r="J250" s="9"/>
      <c r="K250" s="9"/>
      <c r="L250" s="9"/>
      <c r="M250" s="9"/>
      <c r="N250" s="9">
        <v>15</v>
      </c>
      <c r="O250" s="9">
        <v>20</v>
      </c>
      <c r="P250" s="9"/>
      <c r="Q250" s="9">
        <v>690</v>
      </c>
      <c r="R250" s="10">
        <f t="shared" ref="R250:R298" si="46">SUM(D250:Q250)</f>
        <v>725</v>
      </c>
      <c r="AM250" s="24" t="s">
        <v>12</v>
      </c>
      <c r="AN250">
        <v>725</v>
      </c>
    </row>
    <row r="251" spans="1:40" x14ac:dyDescent="0.25">
      <c r="A251" s="16"/>
      <c r="B251" s="1" t="s">
        <v>5</v>
      </c>
      <c r="C251" s="24" t="s">
        <v>13</v>
      </c>
      <c r="D251" s="21">
        <v>0</v>
      </c>
      <c r="E251" s="19">
        <v>0</v>
      </c>
      <c r="F251" s="9">
        <v>0</v>
      </c>
      <c r="G251" s="9">
        <v>0</v>
      </c>
      <c r="H251" s="9">
        <v>10</v>
      </c>
      <c r="I251" s="9">
        <v>20</v>
      </c>
      <c r="J251" s="9"/>
      <c r="K251" s="9"/>
      <c r="L251" s="9">
        <v>775</v>
      </c>
      <c r="M251" s="9"/>
      <c r="N251" s="9">
        <v>285</v>
      </c>
      <c r="O251" s="9">
        <v>460</v>
      </c>
      <c r="P251" s="9"/>
      <c r="Q251" s="9">
        <v>860</v>
      </c>
      <c r="R251" s="10">
        <f t="shared" si="46"/>
        <v>2410</v>
      </c>
      <c r="AM251" s="24" t="s">
        <v>13</v>
      </c>
      <c r="AN251">
        <v>2410</v>
      </c>
    </row>
    <row r="252" spans="1:40" x14ac:dyDescent="0.25">
      <c r="A252" s="1"/>
      <c r="B252" s="1" t="s">
        <v>36</v>
      </c>
      <c r="C252" s="23" t="s">
        <v>36</v>
      </c>
      <c r="D252" s="21"/>
      <c r="E252" s="1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10">
        <f t="shared" si="46"/>
        <v>0</v>
      </c>
      <c r="AM252" s="23" t="s">
        <v>36</v>
      </c>
      <c r="AN252">
        <v>0</v>
      </c>
    </row>
    <row r="253" spans="1:40" x14ac:dyDescent="0.25">
      <c r="A253" s="1"/>
      <c r="B253" s="1"/>
      <c r="C253" s="23"/>
      <c r="D253" s="21"/>
      <c r="E253" s="1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10">
        <f t="shared" si="46"/>
        <v>0</v>
      </c>
      <c r="AM253" s="23"/>
    </row>
    <row r="254" spans="1:40" ht="15.75" thickBot="1" x14ac:dyDescent="0.3">
      <c r="A254" s="1"/>
      <c r="B254" s="1"/>
      <c r="C254" s="35" t="s">
        <v>97</v>
      </c>
      <c r="D254" s="1">
        <f t="shared" ref="D254:R254" si="47">SUM(D245:D253)</f>
        <v>0</v>
      </c>
      <c r="E254" s="1">
        <f t="shared" si="47"/>
        <v>0</v>
      </c>
      <c r="F254" s="1">
        <f t="shared" si="47"/>
        <v>0</v>
      </c>
      <c r="G254" s="1">
        <f t="shared" si="47"/>
        <v>0</v>
      </c>
      <c r="H254" s="1">
        <f t="shared" si="47"/>
        <v>33</v>
      </c>
      <c r="I254" s="1">
        <f t="shared" si="47"/>
        <v>90</v>
      </c>
      <c r="J254" s="1">
        <f t="shared" si="47"/>
        <v>300</v>
      </c>
      <c r="K254" s="1">
        <f t="shared" si="47"/>
        <v>0</v>
      </c>
      <c r="L254" s="1">
        <f t="shared" si="47"/>
        <v>1735</v>
      </c>
      <c r="M254" s="1">
        <f t="shared" si="47"/>
        <v>0</v>
      </c>
      <c r="N254" s="1">
        <f t="shared" si="47"/>
        <v>1345</v>
      </c>
      <c r="O254" s="1">
        <f t="shared" si="47"/>
        <v>830</v>
      </c>
      <c r="P254" s="1">
        <f t="shared" si="47"/>
        <v>0</v>
      </c>
      <c r="Q254" s="1">
        <f t="shared" si="47"/>
        <v>1840</v>
      </c>
      <c r="R254" s="12">
        <f t="shared" si="47"/>
        <v>6173</v>
      </c>
      <c r="AM254" s="35" t="s">
        <v>97</v>
      </c>
      <c r="AN254">
        <v>6173</v>
      </c>
    </row>
    <row r="255" spans="1:40" ht="15.75" thickTop="1" x14ac:dyDescent="0.25">
      <c r="C255" s="34" t="s">
        <v>96</v>
      </c>
      <c r="D255">
        <f t="shared" ref="D255:Q255" si="48">COUNT(D245:D252)</f>
        <v>1</v>
      </c>
      <c r="E255">
        <f t="shared" si="48"/>
        <v>1</v>
      </c>
      <c r="F255">
        <f t="shared" si="48"/>
        <v>2</v>
      </c>
      <c r="G255">
        <f t="shared" si="48"/>
        <v>2</v>
      </c>
      <c r="H255">
        <f t="shared" si="48"/>
        <v>3</v>
      </c>
      <c r="I255">
        <f t="shared" si="48"/>
        <v>2</v>
      </c>
      <c r="J255">
        <f t="shared" si="48"/>
        <v>2</v>
      </c>
      <c r="K255">
        <f t="shared" si="48"/>
        <v>0</v>
      </c>
      <c r="L255">
        <f t="shared" si="48"/>
        <v>3</v>
      </c>
      <c r="M255">
        <f t="shared" si="48"/>
        <v>0</v>
      </c>
      <c r="N255">
        <f t="shared" si="48"/>
        <v>4</v>
      </c>
      <c r="O255">
        <f t="shared" si="48"/>
        <v>5</v>
      </c>
      <c r="P255">
        <f t="shared" si="48"/>
        <v>0</v>
      </c>
      <c r="Q255">
        <f t="shared" si="48"/>
        <v>3</v>
      </c>
      <c r="R255" s="36">
        <f>MAX(D255:Q255)</f>
        <v>5</v>
      </c>
      <c r="AM255" s="34" t="s">
        <v>96</v>
      </c>
      <c r="AN255">
        <v>5</v>
      </c>
    </row>
    <row r="256" spans="1:40" ht="22.5" x14ac:dyDescent="0.3">
      <c r="A256" s="1"/>
      <c r="B256" s="4" t="s">
        <v>1</v>
      </c>
      <c r="C256" s="2"/>
      <c r="D256" s="3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AM256" s="2"/>
    </row>
    <row r="257" spans="1:40" x14ac:dyDescent="0.25">
      <c r="A257" s="1"/>
      <c r="B257" s="1"/>
      <c r="C257" s="2"/>
      <c r="D257" s="30" t="s">
        <v>38</v>
      </c>
      <c r="E257" s="30" t="s">
        <v>39</v>
      </c>
      <c r="F257" s="30" t="s">
        <v>41</v>
      </c>
      <c r="G257" s="30" t="s">
        <v>40</v>
      </c>
      <c r="H257" s="30" t="s">
        <v>42</v>
      </c>
      <c r="I257" s="30" t="s">
        <v>43</v>
      </c>
      <c r="J257" s="30" t="s">
        <v>44</v>
      </c>
      <c r="K257" s="30" t="s">
        <v>45</v>
      </c>
      <c r="L257" s="30" t="s">
        <v>46</v>
      </c>
      <c r="M257" s="30" t="s">
        <v>47</v>
      </c>
      <c r="N257" s="30" t="s">
        <v>48</v>
      </c>
      <c r="O257" s="30" t="s">
        <v>46</v>
      </c>
      <c r="P257" s="30" t="s">
        <v>47</v>
      </c>
      <c r="Q257" s="30" t="s">
        <v>48</v>
      </c>
      <c r="R257" s="1"/>
      <c r="AM257" s="2"/>
    </row>
    <row r="258" spans="1:40" ht="18" thickBot="1" x14ac:dyDescent="0.35">
      <c r="A258" s="1"/>
      <c r="B258" s="5" t="s">
        <v>2</v>
      </c>
      <c r="C258" s="6" t="s">
        <v>3</v>
      </c>
      <c r="D258" s="7" t="s">
        <v>9</v>
      </c>
      <c r="E258" s="7" t="s">
        <v>9</v>
      </c>
      <c r="F258" s="7" t="s">
        <v>9</v>
      </c>
      <c r="G258" s="7" t="s">
        <v>9</v>
      </c>
      <c r="H258" s="7" t="s">
        <v>9</v>
      </c>
      <c r="I258" s="7" t="s">
        <v>9</v>
      </c>
      <c r="J258" s="7" t="s">
        <v>9</v>
      </c>
      <c r="K258" s="7" t="s">
        <v>9</v>
      </c>
      <c r="L258" s="7" t="s">
        <v>9</v>
      </c>
      <c r="M258" s="7" t="s">
        <v>9</v>
      </c>
      <c r="N258" s="7" t="s">
        <v>9</v>
      </c>
      <c r="O258" s="7" t="s">
        <v>9</v>
      </c>
      <c r="P258" s="7" t="s">
        <v>9</v>
      </c>
      <c r="Q258" s="7" t="s">
        <v>9</v>
      </c>
      <c r="R258" s="8" t="s">
        <v>10</v>
      </c>
      <c r="AM258" s="6" t="s">
        <v>3</v>
      </c>
      <c r="AN258" t="s">
        <v>10</v>
      </c>
    </row>
    <row r="259" spans="1:40" ht="16.5" thickTop="1" thickBot="1" x14ac:dyDescent="0.3">
      <c r="A259" s="13" t="s">
        <v>68</v>
      </c>
      <c r="B259" s="1"/>
      <c r="C259" s="22"/>
      <c r="D259" s="3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AM259" s="22"/>
    </row>
    <row r="260" spans="1:40" x14ac:dyDescent="0.25">
      <c r="A260" s="1"/>
      <c r="B260" s="1" t="s">
        <v>26</v>
      </c>
      <c r="C260" s="23" t="s">
        <v>27</v>
      </c>
      <c r="D260" s="21"/>
      <c r="E260" s="19"/>
      <c r="F260" s="9"/>
      <c r="G260" s="9"/>
      <c r="H260" s="9"/>
      <c r="I260" s="9"/>
      <c r="J260" s="9"/>
      <c r="K260" s="9"/>
      <c r="L260" s="9">
        <v>15</v>
      </c>
      <c r="M260" s="9"/>
      <c r="N260" s="9"/>
      <c r="O260" s="9"/>
      <c r="P260" s="9"/>
      <c r="Q260" s="9"/>
      <c r="R260" s="10">
        <f t="shared" si="46"/>
        <v>15</v>
      </c>
      <c r="AM260" s="23" t="s">
        <v>27</v>
      </c>
      <c r="AN260">
        <v>15</v>
      </c>
    </row>
    <row r="261" spans="1:40" x14ac:dyDescent="0.25">
      <c r="A261" s="1"/>
      <c r="B261" s="18" t="s">
        <v>15</v>
      </c>
      <c r="C261" s="24" t="s">
        <v>22</v>
      </c>
      <c r="D261" s="21"/>
      <c r="E261" s="1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10">
        <f t="shared" si="46"/>
        <v>0</v>
      </c>
      <c r="AM261" s="24" t="s">
        <v>22</v>
      </c>
      <c r="AN261">
        <v>0</v>
      </c>
    </row>
    <row r="262" spans="1:40" x14ac:dyDescent="0.25">
      <c r="A262" s="1"/>
      <c r="B262" s="1" t="s">
        <v>104</v>
      </c>
      <c r="C262" s="23" t="s">
        <v>18</v>
      </c>
      <c r="D262" s="21"/>
      <c r="E262" s="1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10">
        <f t="shared" si="46"/>
        <v>0</v>
      </c>
      <c r="AM262" s="23" t="s">
        <v>18</v>
      </c>
      <c r="AN262">
        <v>0</v>
      </c>
    </row>
    <row r="263" spans="1:40" x14ac:dyDescent="0.25">
      <c r="A263" s="1"/>
      <c r="B263" s="3" t="s">
        <v>6</v>
      </c>
      <c r="C263" s="23" t="s">
        <v>29</v>
      </c>
      <c r="D263" s="21"/>
      <c r="E263" s="19">
        <v>0</v>
      </c>
      <c r="F263" s="9"/>
      <c r="G263" s="9"/>
      <c r="H263" s="9">
        <v>3</v>
      </c>
      <c r="I263" s="9"/>
      <c r="J263" s="9">
        <v>62</v>
      </c>
      <c r="K263" s="9"/>
      <c r="L263" s="9">
        <v>610</v>
      </c>
      <c r="M263" s="9"/>
      <c r="N263" s="9">
        <v>70</v>
      </c>
      <c r="O263" s="9">
        <v>15</v>
      </c>
      <c r="P263" s="9"/>
      <c r="Q263" s="9">
        <v>186</v>
      </c>
      <c r="R263" s="10">
        <f t="shared" si="46"/>
        <v>946</v>
      </c>
      <c r="AM263" s="23" t="s">
        <v>29</v>
      </c>
      <c r="AN263">
        <v>946</v>
      </c>
    </row>
    <row r="264" spans="1:40" x14ac:dyDescent="0.25">
      <c r="A264" s="1"/>
      <c r="B264" s="18" t="s">
        <v>16</v>
      </c>
      <c r="C264" s="24" t="s">
        <v>20</v>
      </c>
      <c r="D264" s="21"/>
      <c r="E264" s="19"/>
      <c r="F264" s="9">
        <v>0</v>
      </c>
      <c r="G264" s="9"/>
      <c r="H264" s="9">
        <v>12</v>
      </c>
      <c r="I264" s="9">
        <v>40</v>
      </c>
      <c r="J264" s="9">
        <v>100</v>
      </c>
      <c r="K264" s="9"/>
      <c r="L264" s="9">
        <v>350</v>
      </c>
      <c r="M264" s="9"/>
      <c r="N264" s="9">
        <v>410</v>
      </c>
      <c r="O264" s="9">
        <v>346</v>
      </c>
      <c r="P264" s="9"/>
      <c r="Q264" s="9">
        <v>45</v>
      </c>
      <c r="R264" s="10">
        <f t="shared" si="46"/>
        <v>1303</v>
      </c>
      <c r="AM264" s="24" t="s">
        <v>20</v>
      </c>
      <c r="AN264">
        <v>1303</v>
      </c>
    </row>
    <row r="265" spans="1:40" x14ac:dyDescent="0.25">
      <c r="A265" s="1"/>
      <c r="B265" s="3" t="s">
        <v>8</v>
      </c>
      <c r="C265" s="24" t="s">
        <v>12</v>
      </c>
      <c r="D265" s="21"/>
      <c r="E265" s="19"/>
      <c r="F265" s="9"/>
      <c r="G265" s="9"/>
      <c r="H265" s="9"/>
      <c r="I265" s="9"/>
      <c r="J265" s="9"/>
      <c r="K265" s="9"/>
      <c r="L265" s="9"/>
      <c r="M265" s="9"/>
      <c r="N265" s="9">
        <v>50</v>
      </c>
      <c r="O265" s="9">
        <v>10</v>
      </c>
      <c r="P265" s="9"/>
      <c r="Q265" s="9"/>
      <c r="R265" s="10">
        <f t="shared" si="46"/>
        <v>60</v>
      </c>
      <c r="AM265" s="24" t="s">
        <v>12</v>
      </c>
      <c r="AN265">
        <v>60</v>
      </c>
    </row>
    <row r="266" spans="1:40" x14ac:dyDescent="0.25">
      <c r="A266" s="16"/>
      <c r="B266" s="1" t="s">
        <v>5</v>
      </c>
      <c r="C266" s="24" t="s">
        <v>13</v>
      </c>
      <c r="D266" s="21"/>
      <c r="E266" s="19">
        <v>0</v>
      </c>
      <c r="F266" s="9">
        <v>0</v>
      </c>
      <c r="G266" s="9"/>
      <c r="H266" s="9">
        <v>8</v>
      </c>
      <c r="I266" s="9">
        <v>18</v>
      </c>
      <c r="J266" s="9">
        <v>22</v>
      </c>
      <c r="K266" s="9"/>
      <c r="L266" s="9">
        <v>55</v>
      </c>
      <c r="M266" s="9"/>
      <c r="N266" s="9">
        <v>60</v>
      </c>
      <c r="O266" s="9">
        <v>23</v>
      </c>
      <c r="P266" s="9"/>
      <c r="Q266" s="9">
        <v>774</v>
      </c>
      <c r="R266" s="10">
        <f t="shared" si="46"/>
        <v>960</v>
      </c>
      <c r="AM266" s="24" t="s">
        <v>13</v>
      </c>
      <c r="AN266">
        <v>960</v>
      </c>
    </row>
    <row r="267" spans="1:40" x14ac:dyDescent="0.25">
      <c r="A267" s="1"/>
      <c r="B267" s="1" t="s">
        <v>36</v>
      </c>
      <c r="C267" s="23" t="s">
        <v>36</v>
      </c>
      <c r="D267" s="21"/>
      <c r="E267" s="1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10">
        <f t="shared" si="46"/>
        <v>0</v>
      </c>
      <c r="AM267" s="23" t="s">
        <v>36</v>
      </c>
      <c r="AN267">
        <v>0</v>
      </c>
    </row>
    <row r="268" spans="1:40" x14ac:dyDescent="0.25">
      <c r="A268" s="1"/>
      <c r="B268" s="1"/>
      <c r="C268" s="23"/>
      <c r="D268" s="21">
        <v>0</v>
      </c>
      <c r="E268" s="1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10">
        <f t="shared" si="46"/>
        <v>0</v>
      </c>
      <c r="AM268" s="23"/>
    </row>
    <row r="269" spans="1:40" ht="15.75" thickBot="1" x14ac:dyDescent="0.3">
      <c r="A269" s="1"/>
      <c r="B269" s="1"/>
      <c r="C269" s="35" t="s">
        <v>97</v>
      </c>
      <c r="D269" s="1">
        <f t="shared" ref="D269:R269" si="49">SUM(D260:D268)</f>
        <v>0</v>
      </c>
      <c r="E269" s="1">
        <f t="shared" si="49"/>
        <v>0</v>
      </c>
      <c r="F269" s="1">
        <f t="shared" si="49"/>
        <v>0</v>
      </c>
      <c r="G269" s="1">
        <f t="shared" si="49"/>
        <v>0</v>
      </c>
      <c r="H269" s="1">
        <f t="shared" si="49"/>
        <v>23</v>
      </c>
      <c r="I269" s="1">
        <f t="shared" si="49"/>
        <v>58</v>
      </c>
      <c r="J269" s="1">
        <f t="shared" si="49"/>
        <v>184</v>
      </c>
      <c r="K269" s="1">
        <f t="shared" si="49"/>
        <v>0</v>
      </c>
      <c r="L269" s="1">
        <f t="shared" si="49"/>
        <v>1030</v>
      </c>
      <c r="M269" s="1">
        <f t="shared" si="49"/>
        <v>0</v>
      </c>
      <c r="N269" s="1">
        <f t="shared" si="49"/>
        <v>590</v>
      </c>
      <c r="O269" s="1">
        <f t="shared" si="49"/>
        <v>394</v>
      </c>
      <c r="P269" s="1">
        <f t="shared" si="49"/>
        <v>0</v>
      </c>
      <c r="Q269" s="1">
        <f t="shared" si="49"/>
        <v>1005</v>
      </c>
      <c r="R269" s="12">
        <f t="shared" si="49"/>
        <v>3284</v>
      </c>
      <c r="AM269" s="35" t="s">
        <v>97</v>
      </c>
      <c r="AN269">
        <v>3284</v>
      </c>
    </row>
    <row r="270" spans="1:40" ht="15.75" thickTop="1" x14ac:dyDescent="0.25">
      <c r="C270" s="34" t="s">
        <v>96</v>
      </c>
      <c r="D270">
        <f t="shared" ref="D270:Q270" si="50">COUNT(D260:D267)</f>
        <v>0</v>
      </c>
      <c r="E270">
        <f t="shared" si="50"/>
        <v>2</v>
      </c>
      <c r="F270">
        <f t="shared" si="50"/>
        <v>2</v>
      </c>
      <c r="G270">
        <f t="shared" si="50"/>
        <v>0</v>
      </c>
      <c r="H270">
        <f t="shared" si="50"/>
        <v>3</v>
      </c>
      <c r="I270">
        <f t="shared" si="50"/>
        <v>2</v>
      </c>
      <c r="J270">
        <f t="shared" si="50"/>
        <v>3</v>
      </c>
      <c r="K270">
        <f t="shared" si="50"/>
        <v>0</v>
      </c>
      <c r="L270">
        <f t="shared" si="50"/>
        <v>4</v>
      </c>
      <c r="M270">
        <f t="shared" si="50"/>
        <v>0</v>
      </c>
      <c r="N270">
        <f t="shared" si="50"/>
        <v>4</v>
      </c>
      <c r="O270">
        <f t="shared" si="50"/>
        <v>4</v>
      </c>
      <c r="P270">
        <f t="shared" si="50"/>
        <v>0</v>
      </c>
      <c r="Q270">
        <f t="shared" si="50"/>
        <v>3</v>
      </c>
      <c r="R270" s="36">
        <f>MAX(D270:Q270)</f>
        <v>4</v>
      </c>
      <c r="AM270" s="34" t="s">
        <v>96</v>
      </c>
      <c r="AN270">
        <v>4</v>
      </c>
    </row>
    <row r="271" spans="1:40" ht="22.5" x14ac:dyDescent="0.3">
      <c r="A271" s="1"/>
      <c r="B271" s="4" t="s">
        <v>1</v>
      </c>
      <c r="C271" s="2"/>
      <c r="D271" s="3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AM271" s="2"/>
    </row>
    <row r="272" spans="1:40" x14ac:dyDescent="0.25">
      <c r="A272" s="1"/>
      <c r="B272" s="1"/>
      <c r="C272" s="2"/>
      <c r="D272" s="30" t="s">
        <v>38</v>
      </c>
      <c r="E272" s="30" t="s">
        <v>39</v>
      </c>
      <c r="F272" s="30" t="s">
        <v>41</v>
      </c>
      <c r="G272" s="30" t="s">
        <v>40</v>
      </c>
      <c r="H272" s="30" t="s">
        <v>42</v>
      </c>
      <c r="I272" s="30" t="s">
        <v>43</v>
      </c>
      <c r="J272" s="30" t="s">
        <v>44</v>
      </c>
      <c r="K272" s="30" t="s">
        <v>45</v>
      </c>
      <c r="L272" s="30" t="s">
        <v>46</v>
      </c>
      <c r="M272" s="30" t="s">
        <v>47</v>
      </c>
      <c r="N272" s="30" t="s">
        <v>48</v>
      </c>
      <c r="O272" s="30" t="s">
        <v>46</v>
      </c>
      <c r="P272" s="30" t="s">
        <v>47</v>
      </c>
      <c r="Q272" s="30" t="s">
        <v>48</v>
      </c>
      <c r="R272" s="1"/>
      <c r="AM272" s="2"/>
    </row>
    <row r="273" spans="1:40" ht="18" thickBot="1" x14ac:dyDescent="0.35">
      <c r="A273" s="1"/>
      <c r="B273" s="5" t="s">
        <v>2</v>
      </c>
      <c r="C273" s="6" t="s">
        <v>3</v>
      </c>
      <c r="D273" s="7" t="s">
        <v>9</v>
      </c>
      <c r="E273" s="7" t="s">
        <v>9</v>
      </c>
      <c r="F273" s="7" t="s">
        <v>9</v>
      </c>
      <c r="G273" s="7" t="s">
        <v>9</v>
      </c>
      <c r="H273" s="7" t="s">
        <v>9</v>
      </c>
      <c r="I273" s="7" t="s">
        <v>9</v>
      </c>
      <c r="J273" s="7" t="s">
        <v>9</v>
      </c>
      <c r="K273" s="7" t="s">
        <v>9</v>
      </c>
      <c r="L273" s="7" t="s">
        <v>9</v>
      </c>
      <c r="M273" s="7" t="s">
        <v>9</v>
      </c>
      <c r="N273" s="7" t="s">
        <v>9</v>
      </c>
      <c r="O273" s="7" t="s">
        <v>9</v>
      </c>
      <c r="P273" s="7" t="s">
        <v>9</v>
      </c>
      <c r="Q273" s="7" t="s">
        <v>9</v>
      </c>
      <c r="R273" s="8" t="s">
        <v>10</v>
      </c>
      <c r="AM273" s="6" t="s">
        <v>3</v>
      </c>
      <c r="AN273" t="s">
        <v>10</v>
      </c>
    </row>
    <row r="274" spans="1:40" ht="16.5" thickTop="1" thickBot="1" x14ac:dyDescent="0.3">
      <c r="A274" s="13" t="s">
        <v>69</v>
      </c>
      <c r="B274" s="1"/>
      <c r="C274" s="22"/>
      <c r="D274" s="3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AM274" s="22"/>
    </row>
    <row r="275" spans="1:40" x14ac:dyDescent="0.25">
      <c r="A275" s="1"/>
      <c r="B275" s="1" t="s">
        <v>26</v>
      </c>
      <c r="C275" s="23" t="s">
        <v>27</v>
      </c>
      <c r="D275" s="21"/>
      <c r="E275" s="1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10">
        <f t="shared" si="46"/>
        <v>0</v>
      </c>
      <c r="AM275" s="23" t="s">
        <v>27</v>
      </c>
      <c r="AN275">
        <v>0</v>
      </c>
    </row>
    <row r="276" spans="1:40" x14ac:dyDescent="0.25">
      <c r="A276" s="1"/>
      <c r="B276" s="18" t="s">
        <v>15</v>
      </c>
      <c r="C276" s="24" t="s">
        <v>22</v>
      </c>
      <c r="D276" s="21"/>
      <c r="E276" s="1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10">
        <f t="shared" si="46"/>
        <v>0</v>
      </c>
      <c r="AM276" s="24" t="s">
        <v>22</v>
      </c>
      <c r="AN276">
        <v>0</v>
      </c>
    </row>
    <row r="277" spans="1:40" x14ac:dyDescent="0.25">
      <c r="A277" s="1"/>
      <c r="B277" s="1" t="s">
        <v>104</v>
      </c>
      <c r="C277" s="23" t="s">
        <v>18</v>
      </c>
      <c r="D277" s="21"/>
      <c r="E277" s="1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10">
        <f t="shared" si="46"/>
        <v>0</v>
      </c>
      <c r="AM277" s="23" t="s">
        <v>18</v>
      </c>
      <c r="AN277">
        <v>0</v>
      </c>
    </row>
    <row r="278" spans="1:40" x14ac:dyDescent="0.25">
      <c r="A278" s="1"/>
      <c r="B278" s="3" t="s">
        <v>6</v>
      </c>
      <c r="C278" s="23" t="s">
        <v>29</v>
      </c>
      <c r="D278" s="21"/>
      <c r="E278" s="19"/>
      <c r="F278" s="9"/>
      <c r="G278" s="9"/>
      <c r="H278" s="9"/>
      <c r="I278" s="9"/>
      <c r="J278" s="9"/>
      <c r="K278" s="9"/>
      <c r="L278" s="9">
        <v>1</v>
      </c>
      <c r="M278" s="9"/>
      <c r="N278" s="9"/>
      <c r="O278" s="9"/>
      <c r="P278" s="9"/>
      <c r="Q278" s="9"/>
      <c r="R278" s="10">
        <f t="shared" si="46"/>
        <v>1</v>
      </c>
      <c r="AM278" s="23" t="s">
        <v>29</v>
      </c>
      <c r="AN278">
        <v>1</v>
      </c>
    </row>
    <row r="279" spans="1:40" x14ac:dyDescent="0.25">
      <c r="A279" s="1"/>
      <c r="B279" s="18" t="s">
        <v>16</v>
      </c>
      <c r="C279" s="24" t="s">
        <v>20</v>
      </c>
      <c r="D279" s="21"/>
      <c r="E279" s="1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10">
        <f t="shared" si="46"/>
        <v>0</v>
      </c>
      <c r="AM279" s="24" t="s">
        <v>20</v>
      </c>
      <c r="AN279">
        <v>0</v>
      </c>
    </row>
    <row r="280" spans="1:40" x14ac:dyDescent="0.25">
      <c r="A280" s="1"/>
      <c r="B280" s="3" t="s">
        <v>8</v>
      </c>
      <c r="C280" s="24" t="s">
        <v>12</v>
      </c>
      <c r="D280" s="21"/>
      <c r="E280" s="19"/>
      <c r="F280" s="9"/>
      <c r="G280" s="9"/>
      <c r="H280" s="9"/>
      <c r="I280" s="9"/>
      <c r="J280" s="9"/>
      <c r="K280" s="9"/>
      <c r="L280" s="9">
        <v>5</v>
      </c>
      <c r="M280" s="9"/>
      <c r="N280" s="9"/>
      <c r="O280" s="9"/>
      <c r="P280" s="9"/>
      <c r="Q280" s="9"/>
      <c r="R280" s="10">
        <f t="shared" si="46"/>
        <v>5</v>
      </c>
      <c r="AM280" s="24" t="s">
        <v>12</v>
      </c>
      <c r="AN280">
        <v>5</v>
      </c>
    </row>
    <row r="281" spans="1:40" x14ac:dyDescent="0.25">
      <c r="A281" s="16"/>
      <c r="B281" s="1" t="s">
        <v>5</v>
      </c>
      <c r="C281" s="24" t="s">
        <v>13</v>
      </c>
      <c r="D281" s="21"/>
      <c r="E281" s="19"/>
      <c r="F281" s="9"/>
      <c r="G281" s="9"/>
      <c r="H281" s="9"/>
      <c r="I281" s="9"/>
      <c r="J281" s="9"/>
      <c r="K281" s="9"/>
      <c r="L281" s="9">
        <v>1</v>
      </c>
      <c r="M281" s="9"/>
      <c r="N281" s="9"/>
      <c r="O281" s="9"/>
      <c r="P281" s="9"/>
      <c r="Q281" s="9"/>
      <c r="R281" s="10">
        <f t="shared" si="46"/>
        <v>1</v>
      </c>
      <c r="AM281" s="24" t="s">
        <v>13</v>
      </c>
      <c r="AN281">
        <v>1</v>
      </c>
    </row>
    <row r="282" spans="1:40" x14ac:dyDescent="0.25">
      <c r="A282" s="1"/>
      <c r="B282" s="1" t="s">
        <v>36</v>
      </c>
      <c r="C282" s="23" t="s">
        <v>36</v>
      </c>
      <c r="D282" s="21"/>
      <c r="E282" s="1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10">
        <f t="shared" si="46"/>
        <v>0</v>
      </c>
      <c r="AM282" s="23" t="s">
        <v>36</v>
      </c>
      <c r="AN282">
        <v>0</v>
      </c>
    </row>
    <row r="283" spans="1:40" x14ac:dyDescent="0.25">
      <c r="A283" s="1"/>
      <c r="B283" s="1"/>
      <c r="C283" s="23"/>
      <c r="D283" s="21"/>
      <c r="E283" s="1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10">
        <f t="shared" si="46"/>
        <v>0</v>
      </c>
      <c r="AM283" s="23"/>
    </row>
    <row r="284" spans="1:40" ht="15.75" thickBot="1" x14ac:dyDescent="0.3">
      <c r="A284" s="1"/>
      <c r="B284" s="1"/>
      <c r="C284" s="35" t="s">
        <v>97</v>
      </c>
      <c r="D284" s="1">
        <f t="shared" ref="D284:R284" si="51">SUM(D275:D283)</f>
        <v>0</v>
      </c>
      <c r="E284" s="1">
        <f t="shared" si="51"/>
        <v>0</v>
      </c>
      <c r="F284" s="1">
        <f t="shared" si="51"/>
        <v>0</v>
      </c>
      <c r="G284" s="1">
        <f t="shared" si="51"/>
        <v>0</v>
      </c>
      <c r="H284" s="1">
        <f t="shared" si="51"/>
        <v>0</v>
      </c>
      <c r="I284" s="1">
        <f t="shared" si="51"/>
        <v>0</v>
      </c>
      <c r="J284" s="1">
        <f t="shared" si="51"/>
        <v>0</v>
      </c>
      <c r="K284" s="1">
        <f t="shared" si="51"/>
        <v>0</v>
      </c>
      <c r="L284" s="1">
        <f t="shared" si="51"/>
        <v>7</v>
      </c>
      <c r="M284" s="1">
        <f t="shared" si="51"/>
        <v>0</v>
      </c>
      <c r="N284" s="1">
        <f t="shared" si="51"/>
        <v>0</v>
      </c>
      <c r="O284" s="1">
        <f t="shared" si="51"/>
        <v>0</v>
      </c>
      <c r="P284" s="1">
        <f t="shared" si="51"/>
        <v>0</v>
      </c>
      <c r="Q284" s="1">
        <f t="shared" si="51"/>
        <v>0</v>
      </c>
      <c r="R284" s="12">
        <f t="shared" si="51"/>
        <v>7</v>
      </c>
      <c r="AM284" s="35" t="s">
        <v>97</v>
      </c>
      <c r="AN284">
        <v>7</v>
      </c>
    </row>
    <row r="285" spans="1:40" ht="15.75" thickTop="1" x14ac:dyDescent="0.25">
      <c r="C285" s="34" t="s">
        <v>96</v>
      </c>
      <c r="D285">
        <f t="shared" ref="D285:Q285" si="52">COUNT(D275:D282)</f>
        <v>0</v>
      </c>
      <c r="E285">
        <f t="shared" si="52"/>
        <v>0</v>
      </c>
      <c r="F285">
        <f t="shared" si="52"/>
        <v>0</v>
      </c>
      <c r="G285">
        <f t="shared" si="52"/>
        <v>0</v>
      </c>
      <c r="H285">
        <f t="shared" si="52"/>
        <v>0</v>
      </c>
      <c r="I285">
        <f t="shared" si="52"/>
        <v>0</v>
      </c>
      <c r="J285">
        <f t="shared" si="52"/>
        <v>0</v>
      </c>
      <c r="K285">
        <f t="shared" si="52"/>
        <v>0</v>
      </c>
      <c r="L285">
        <f t="shared" si="52"/>
        <v>3</v>
      </c>
      <c r="M285">
        <f t="shared" si="52"/>
        <v>0</v>
      </c>
      <c r="N285">
        <f t="shared" si="52"/>
        <v>0</v>
      </c>
      <c r="O285">
        <f t="shared" si="52"/>
        <v>0</v>
      </c>
      <c r="P285">
        <f t="shared" si="52"/>
        <v>0</v>
      </c>
      <c r="Q285">
        <f t="shared" si="52"/>
        <v>0</v>
      </c>
      <c r="R285" s="36">
        <f>MAX(D285:Q285)</f>
        <v>3</v>
      </c>
      <c r="AM285" s="34" t="s">
        <v>96</v>
      </c>
      <c r="AN285">
        <v>3</v>
      </c>
    </row>
    <row r="286" spans="1:40" ht="22.5" x14ac:dyDescent="0.3">
      <c r="A286" s="1"/>
      <c r="B286" s="4" t="s">
        <v>1</v>
      </c>
      <c r="C286" s="2"/>
      <c r="D286" s="3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AM286" s="2"/>
    </row>
    <row r="287" spans="1:40" x14ac:dyDescent="0.25">
      <c r="A287" s="1"/>
      <c r="B287" s="1"/>
      <c r="C287" s="2"/>
      <c r="D287" s="30" t="s">
        <v>38</v>
      </c>
      <c r="E287" s="30" t="s">
        <v>39</v>
      </c>
      <c r="F287" s="30" t="s">
        <v>41</v>
      </c>
      <c r="G287" s="30" t="s">
        <v>40</v>
      </c>
      <c r="H287" s="30" t="s">
        <v>42</v>
      </c>
      <c r="I287" s="30" t="s">
        <v>43</v>
      </c>
      <c r="J287" s="30" t="s">
        <v>44</v>
      </c>
      <c r="K287" s="30" t="s">
        <v>45</v>
      </c>
      <c r="L287" s="30" t="s">
        <v>46</v>
      </c>
      <c r="M287" s="30" t="s">
        <v>47</v>
      </c>
      <c r="N287" s="30" t="s">
        <v>48</v>
      </c>
      <c r="O287" s="30" t="s">
        <v>46</v>
      </c>
      <c r="P287" s="30" t="s">
        <v>47</v>
      </c>
      <c r="Q287" s="30" t="s">
        <v>48</v>
      </c>
      <c r="R287" s="1"/>
      <c r="AM287" s="2"/>
    </row>
    <row r="288" spans="1:40" ht="18" thickBot="1" x14ac:dyDescent="0.35">
      <c r="A288" s="1"/>
      <c r="B288" s="5" t="s">
        <v>2</v>
      </c>
      <c r="C288" s="6" t="s">
        <v>3</v>
      </c>
      <c r="D288" s="7" t="s">
        <v>9</v>
      </c>
      <c r="E288" s="7" t="s">
        <v>9</v>
      </c>
      <c r="F288" s="7" t="s">
        <v>9</v>
      </c>
      <c r="G288" s="7" t="s">
        <v>9</v>
      </c>
      <c r="H288" s="7" t="s">
        <v>9</v>
      </c>
      <c r="I288" s="7" t="s">
        <v>9</v>
      </c>
      <c r="J288" s="7" t="s">
        <v>9</v>
      </c>
      <c r="K288" s="7" t="s">
        <v>9</v>
      </c>
      <c r="L288" s="7" t="s">
        <v>9</v>
      </c>
      <c r="M288" s="7" t="s">
        <v>9</v>
      </c>
      <c r="N288" s="7" t="s">
        <v>9</v>
      </c>
      <c r="O288" s="7" t="s">
        <v>9</v>
      </c>
      <c r="P288" s="7" t="s">
        <v>9</v>
      </c>
      <c r="Q288" s="7" t="s">
        <v>9</v>
      </c>
      <c r="R288" s="8" t="s">
        <v>10</v>
      </c>
      <c r="AM288" s="6" t="s">
        <v>3</v>
      </c>
      <c r="AN288" t="s">
        <v>10</v>
      </c>
    </row>
    <row r="289" spans="1:40" ht="16.5" thickTop="1" thickBot="1" x14ac:dyDescent="0.3">
      <c r="A289" s="13" t="s">
        <v>70</v>
      </c>
      <c r="B289" s="1"/>
      <c r="C289" s="22"/>
      <c r="D289" s="3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AM289" s="22"/>
    </row>
    <row r="290" spans="1:40" x14ac:dyDescent="0.25">
      <c r="A290" s="1"/>
      <c r="B290" s="1" t="s">
        <v>26</v>
      </c>
      <c r="C290" s="23" t="s">
        <v>27</v>
      </c>
      <c r="D290" s="21"/>
      <c r="E290" s="1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10">
        <f t="shared" si="46"/>
        <v>0</v>
      </c>
      <c r="AM290" s="23" t="s">
        <v>27</v>
      </c>
      <c r="AN290">
        <v>0</v>
      </c>
    </row>
    <row r="291" spans="1:40" x14ac:dyDescent="0.25">
      <c r="A291" s="1"/>
      <c r="B291" s="18" t="s">
        <v>15</v>
      </c>
      <c r="C291" s="24" t="s">
        <v>22</v>
      </c>
      <c r="D291" s="21"/>
      <c r="E291" s="1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10">
        <f t="shared" si="46"/>
        <v>0</v>
      </c>
      <c r="AM291" s="24" t="s">
        <v>22</v>
      </c>
      <c r="AN291">
        <v>0</v>
      </c>
    </row>
    <row r="292" spans="1:40" x14ac:dyDescent="0.25">
      <c r="A292" s="1"/>
      <c r="B292" s="1" t="s">
        <v>104</v>
      </c>
      <c r="C292" s="23" t="s">
        <v>18</v>
      </c>
      <c r="D292" s="21"/>
      <c r="E292" s="1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10">
        <f t="shared" si="46"/>
        <v>0</v>
      </c>
      <c r="AM292" s="23" t="s">
        <v>18</v>
      </c>
      <c r="AN292">
        <v>0</v>
      </c>
    </row>
    <row r="293" spans="1:40" x14ac:dyDescent="0.25">
      <c r="A293" s="1"/>
      <c r="B293" s="3" t="s">
        <v>6</v>
      </c>
      <c r="C293" s="23" t="s">
        <v>29</v>
      </c>
      <c r="D293" s="21"/>
      <c r="E293" s="19"/>
      <c r="F293" s="9"/>
      <c r="G293" s="9"/>
      <c r="H293" s="9"/>
      <c r="I293" s="9">
        <v>10</v>
      </c>
      <c r="J293" s="9">
        <v>30</v>
      </c>
      <c r="K293" s="9"/>
      <c r="L293" s="9">
        <v>30</v>
      </c>
      <c r="M293" s="9"/>
      <c r="N293" s="9">
        <v>170</v>
      </c>
      <c r="O293" s="9">
        <v>270</v>
      </c>
      <c r="P293" s="9"/>
      <c r="Q293" s="9">
        <v>190</v>
      </c>
      <c r="R293" s="10">
        <f t="shared" si="46"/>
        <v>700</v>
      </c>
      <c r="AM293" s="23" t="s">
        <v>29</v>
      </c>
      <c r="AN293">
        <v>700</v>
      </c>
    </row>
    <row r="294" spans="1:40" x14ac:dyDescent="0.25">
      <c r="A294" s="1"/>
      <c r="B294" s="18" t="s">
        <v>16</v>
      </c>
      <c r="C294" s="24" t="s">
        <v>20</v>
      </c>
      <c r="D294" s="21"/>
      <c r="E294" s="19"/>
      <c r="F294" s="9"/>
      <c r="G294" s="9"/>
      <c r="H294" s="9"/>
      <c r="I294" s="9"/>
      <c r="J294" s="9"/>
      <c r="K294" s="9"/>
      <c r="L294" s="9">
        <v>16</v>
      </c>
      <c r="M294" s="9"/>
      <c r="N294" s="9"/>
      <c r="O294" s="9"/>
      <c r="P294" s="9"/>
      <c r="Q294" s="9"/>
      <c r="R294" s="10">
        <f t="shared" si="46"/>
        <v>16</v>
      </c>
      <c r="AM294" s="24" t="s">
        <v>20</v>
      </c>
      <c r="AN294">
        <v>16</v>
      </c>
    </row>
    <row r="295" spans="1:40" x14ac:dyDescent="0.25">
      <c r="A295" s="1"/>
      <c r="B295" s="3" t="s">
        <v>8</v>
      </c>
      <c r="C295" s="24" t="s">
        <v>12</v>
      </c>
      <c r="D295" s="21"/>
      <c r="E295" s="19"/>
      <c r="F295" s="9"/>
      <c r="G295" s="9"/>
      <c r="H295" s="9"/>
      <c r="I295" s="9"/>
      <c r="J295" s="9"/>
      <c r="K295" s="9"/>
      <c r="L295" s="9"/>
      <c r="M295" s="9"/>
      <c r="N295" s="9">
        <v>3</v>
      </c>
      <c r="O295" s="9"/>
      <c r="P295" s="9"/>
      <c r="Q295" s="9"/>
      <c r="R295" s="10">
        <f t="shared" si="46"/>
        <v>3</v>
      </c>
      <c r="AM295" s="24" t="s">
        <v>12</v>
      </c>
      <c r="AN295">
        <v>3</v>
      </c>
    </row>
    <row r="296" spans="1:40" x14ac:dyDescent="0.25">
      <c r="A296" s="16"/>
      <c r="B296" s="1" t="s">
        <v>5</v>
      </c>
      <c r="C296" s="24" t="s">
        <v>13</v>
      </c>
      <c r="D296" s="21"/>
      <c r="E296" s="19"/>
      <c r="F296" s="9"/>
      <c r="G296" s="9"/>
      <c r="H296" s="9">
        <v>2</v>
      </c>
      <c r="I296" s="9"/>
      <c r="J296" s="9"/>
      <c r="K296" s="9"/>
      <c r="L296" s="9">
        <v>5</v>
      </c>
      <c r="M296" s="9"/>
      <c r="N296" s="9">
        <v>11</v>
      </c>
      <c r="O296" s="9">
        <v>20</v>
      </c>
      <c r="P296" s="9"/>
      <c r="Q296" s="9"/>
      <c r="R296" s="10">
        <f t="shared" si="46"/>
        <v>38</v>
      </c>
      <c r="AM296" s="24" t="s">
        <v>13</v>
      </c>
      <c r="AN296">
        <v>38</v>
      </c>
    </row>
    <row r="297" spans="1:40" x14ac:dyDescent="0.25">
      <c r="A297" s="1"/>
      <c r="B297" s="1" t="s">
        <v>36</v>
      </c>
      <c r="C297" s="23" t="s">
        <v>36</v>
      </c>
      <c r="D297" s="21"/>
      <c r="E297" s="1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10">
        <f t="shared" si="46"/>
        <v>0</v>
      </c>
      <c r="AM297" s="23" t="s">
        <v>36</v>
      </c>
      <c r="AN297">
        <v>0</v>
      </c>
    </row>
    <row r="298" spans="1:40" x14ac:dyDescent="0.25">
      <c r="A298" s="1"/>
      <c r="B298" s="1"/>
      <c r="C298" s="23"/>
      <c r="D298" s="21"/>
      <c r="E298" s="1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10">
        <f t="shared" si="46"/>
        <v>0</v>
      </c>
      <c r="AM298" s="23"/>
    </row>
    <row r="299" spans="1:40" ht="15.75" thickBot="1" x14ac:dyDescent="0.3">
      <c r="A299" s="1"/>
      <c r="B299" s="1"/>
      <c r="C299" s="35" t="s">
        <v>97</v>
      </c>
      <c r="D299" s="1">
        <f t="shared" ref="D299:R299" si="53">SUM(D290:D298)</f>
        <v>0</v>
      </c>
      <c r="E299" s="1">
        <f t="shared" si="53"/>
        <v>0</v>
      </c>
      <c r="F299" s="1">
        <f t="shared" si="53"/>
        <v>0</v>
      </c>
      <c r="G299" s="1">
        <f t="shared" si="53"/>
        <v>0</v>
      </c>
      <c r="H299" s="1">
        <f t="shared" si="53"/>
        <v>2</v>
      </c>
      <c r="I299" s="1">
        <f t="shared" si="53"/>
        <v>10</v>
      </c>
      <c r="J299" s="1">
        <f t="shared" si="53"/>
        <v>30</v>
      </c>
      <c r="K299" s="1">
        <f t="shared" si="53"/>
        <v>0</v>
      </c>
      <c r="L299" s="1">
        <f t="shared" si="53"/>
        <v>51</v>
      </c>
      <c r="M299" s="1">
        <f t="shared" si="53"/>
        <v>0</v>
      </c>
      <c r="N299" s="1">
        <f t="shared" si="53"/>
        <v>184</v>
      </c>
      <c r="O299" s="1">
        <f t="shared" si="53"/>
        <v>290</v>
      </c>
      <c r="P299" s="1">
        <f t="shared" si="53"/>
        <v>0</v>
      </c>
      <c r="Q299" s="1">
        <f t="shared" si="53"/>
        <v>190</v>
      </c>
      <c r="R299" s="12">
        <f t="shared" si="53"/>
        <v>757</v>
      </c>
      <c r="AM299" s="35" t="s">
        <v>97</v>
      </c>
      <c r="AN299">
        <v>757</v>
      </c>
    </row>
    <row r="300" spans="1:40" ht="15.75" thickTop="1" x14ac:dyDescent="0.25">
      <c r="C300" s="34" t="s">
        <v>96</v>
      </c>
      <c r="D300">
        <f t="shared" ref="D300:Q300" si="54">COUNT(D290:D297)</f>
        <v>0</v>
      </c>
      <c r="E300">
        <f t="shared" si="54"/>
        <v>0</v>
      </c>
      <c r="F300">
        <f t="shared" si="54"/>
        <v>0</v>
      </c>
      <c r="G300">
        <f t="shared" si="54"/>
        <v>0</v>
      </c>
      <c r="H300">
        <f t="shared" si="54"/>
        <v>1</v>
      </c>
      <c r="I300">
        <f t="shared" si="54"/>
        <v>1</v>
      </c>
      <c r="J300">
        <f t="shared" si="54"/>
        <v>1</v>
      </c>
      <c r="K300">
        <f t="shared" si="54"/>
        <v>0</v>
      </c>
      <c r="L300">
        <f t="shared" si="54"/>
        <v>3</v>
      </c>
      <c r="M300">
        <f t="shared" si="54"/>
        <v>0</v>
      </c>
      <c r="N300">
        <f t="shared" si="54"/>
        <v>3</v>
      </c>
      <c r="O300">
        <f t="shared" si="54"/>
        <v>2</v>
      </c>
      <c r="P300">
        <f t="shared" si="54"/>
        <v>0</v>
      </c>
      <c r="Q300">
        <f t="shared" si="54"/>
        <v>1</v>
      </c>
      <c r="R300" s="36">
        <f>MAX(D300:Q300)</f>
        <v>3</v>
      </c>
      <c r="AM300" s="34" t="s">
        <v>96</v>
      </c>
      <c r="AN300">
        <v>3</v>
      </c>
    </row>
    <row r="301" spans="1:40" ht="22.5" x14ac:dyDescent="0.3">
      <c r="A301" s="1"/>
      <c r="B301" s="4" t="s">
        <v>1</v>
      </c>
      <c r="C301" s="2"/>
      <c r="D301" s="3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AM301" s="2"/>
    </row>
    <row r="302" spans="1:40" x14ac:dyDescent="0.25">
      <c r="A302" s="1"/>
      <c r="B302" s="1"/>
      <c r="C302" s="2"/>
      <c r="D302" s="30" t="s">
        <v>38</v>
      </c>
      <c r="E302" s="30" t="s">
        <v>39</v>
      </c>
      <c r="F302" s="30" t="s">
        <v>41</v>
      </c>
      <c r="G302" s="30" t="s">
        <v>40</v>
      </c>
      <c r="H302" s="30" t="s">
        <v>42</v>
      </c>
      <c r="I302" s="30" t="s">
        <v>43</v>
      </c>
      <c r="J302" s="30" t="s">
        <v>44</v>
      </c>
      <c r="K302" s="30" t="s">
        <v>45</v>
      </c>
      <c r="L302" s="30" t="s">
        <v>46</v>
      </c>
      <c r="M302" s="30" t="s">
        <v>47</v>
      </c>
      <c r="N302" s="30" t="s">
        <v>48</v>
      </c>
      <c r="O302" s="30" t="s">
        <v>46</v>
      </c>
      <c r="P302" s="30" t="s">
        <v>47</v>
      </c>
      <c r="Q302" s="30" t="s">
        <v>48</v>
      </c>
      <c r="R302" s="1"/>
      <c r="AM302" s="2"/>
    </row>
    <row r="303" spans="1:40" ht="18" thickBot="1" x14ac:dyDescent="0.35">
      <c r="A303" s="1"/>
      <c r="B303" s="5" t="s">
        <v>2</v>
      </c>
      <c r="C303" s="6" t="s">
        <v>3</v>
      </c>
      <c r="D303" s="7" t="s">
        <v>9</v>
      </c>
      <c r="E303" s="7" t="s">
        <v>9</v>
      </c>
      <c r="F303" s="7" t="s">
        <v>9</v>
      </c>
      <c r="G303" s="7" t="s">
        <v>9</v>
      </c>
      <c r="H303" s="7" t="s">
        <v>9</v>
      </c>
      <c r="I303" s="7" t="s">
        <v>9</v>
      </c>
      <c r="J303" s="7" t="s">
        <v>9</v>
      </c>
      <c r="K303" s="7" t="s">
        <v>9</v>
      </c>
      <c r="L303" s="7" t="s">
        <v>9</v>
      </c>
      <c r="M303" s="7" t="s">
        <v>9</v>
      </c>
      <c r="N303" s="7" t="s">
        <v>9</v>
      </c>
      <c r="O303" s="7" t="s">
        <v>9</v>
      </c>
      <c r="P303" s="7" t="s">
        <v>9</v>
      </c>
      <c r="Q303" s="7" t="s">
        <v>9</v>
      </c>
      <c r="R303" s="8" t="s">
        <v>10</v>
      </c>
      <c r="AM303" s="6" t="s">
        <v>3</v>
      </c>
      <c r="AN303" t="s">
        <v>10</v>
      </c>
    </row>
    <row r="304" spans="1:40" ht="16.5" thickTop="1" thickBot="1" x14ac:dyDescent="0.3">
      <c r="A304" s="13" t="s">
        <v>71</v>
      </c>
      <c r="B304" s="1"/>
      <c r="C304" s="22"/>
      <c r="D304" s="3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AM304" s="22"/>
    </row>
    <row r="305" spans="1:40" x14ac:dyDescent="0.25">
      <c r="A305" s="1"/>
      <c r="B305" s="1" t="s">
        <v>26</v>
      </c>
      <c r="C305" s="23" t="s">
        <v>27</v>
      </c>
      <c r="D305" s="21"/>
      <c r="E305" s="19"/>
      <c r="F305" s="9"/>
      <c r="G305" s="9"/>
      <c r="H305" s="9">
        <v>6</v>
      </c>
      <c r="I305" s="9">
        <v>5</v>
      </c>
      <c r="J305" s="9"/>
      <c r="K305" s="9"/>
      <c r="L305" s="9"/>
      <c r="M305" s="9"/>
      <c r="N305" s="9"/>
      <c r="O305" s="9"/>
      <c r="P305" s="9"/>
      <c r="Q305" s="9"/>
      <c r="R305" s="10">
        <f t="shared" ref="R305:R354" si="55">SUM(D305:Q305)</f>
        <v>11</v>
      </c>
      <c r="AM305" s="23" t="s">
        <v>27</v>
      </c>
      <c r="AN305">
        <v>11</v>
      </c>
    </row>
    <row r="306" spans="1:40" x14ac:dyDescent="0.25">
      <c r="A306" s="1"/>
      <c r="B306" s="18" t="s">
        <v>15</v>
      </c>
      <c r="C306" s="24" t="s">
        <v>22</v>
      </c>
      <c r="D306" s="21"/>
      <c r="E306" s="1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10">
        <f t="shared" si="55"/>
        <v>0</v>
      </c>
      <c r="AM306" s="24" t="s">
        <v>22</v>
      </c>
      <c r="AN306">
        <v>0</v>
      </c>
    </row>
    <row r="307" spans="1:40" x14ac:dyDescent="0.25">
      <c r="A307" s="1"/>
      <c r="B307" s="1" t="s">
        <v>104</v>
      </c>
      <c r="C307" s="23" t="s">
        <v>18</v>
      </c>
      <c r="D307" s="21"/>
      <c r="E307" s="1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10">
        <f t="shared" si="55"/>
        <v>0</v>
      </c>
      <c r="AM307" s="23" t="s">
        <v>18</v>
      </c>
      <c r="AN307">
        <v>0</v>
      </c>
    </row>
    <row r="308" spans="1:40" x14ac:dyDescent="0.25">
      <c r="A308" s="1"/>
      <c r="B308" s="3" t="s">
        <v>6</v>
      </c>
      <c r="C308" s="23" t="s">
        <v>29</v>
      </c>
      <c r="D308" s="21"/>
      <c r="E308" s="19"/>
      <c r="F308" s="9"/>
      <c r="G308" s="9">
        <v>0</v>
      </c>
      <c r="H308" s="9">
        <v>50</v>
      </c>
      <c r="I308" s="9">
        <v>9</v>
      </c>
      <c r="J308" s="9">
        <v>10</v>
      </c>
      <c r="K308" s="9"/>
      <c r="L308" s="9">
        <v>65</v>
      </c>
      <c r="M308" s="9"/>
      <c r="N308" s="9">
        <v>105</v>
      </c>
      <c r="O308" s="9">
        <v>10</v>
      </c>
      <c r="P308" s="9"/>
      <c r="Q308" s="9"/>
      <c r="R308" s="10">
        <f t="shared" si="55"/>
        <v>249</v>
      </c>
      <c r="AM308" s="23" t="s">
        <v>29</v>
      </c>
      <c r="AN308">
        <v>249</v>
      </c>
    </row>
    <row r="309" spans="1:40" x14ac:dyDescent="0.25">
      <c r="A309" s="1"/>
      <c r="B309" s="18" t="s">
        <v>16</v>
      </c>
      <c r="C309" s="24" t="s">
        <v>20</v>
      </c>
      <c r="D309" s="21"/>
      <c r="E309" s="19"/>
      <c r="F309" s="9"/>
      <c r="G309" s="9"/>
      <c r="H309" s="9">
        <v>25</v>
      </c>
      <c r="I309" s="9"/>
      <c r="J309" s="9"/>
      <c r="K309" s="9"/>
      <c r="L309" s="9"/>
      <c r="M309" s="9"/>
      <c r="N309" s="9"/>
      <c r="O309" s="9"/>
      <c r="P309" s="9"/>
      <c r="Q309" s="9"/>
      <c r="R309" s="10">
        <f t="shared" si="55"/>
        <v>25</v>
      </c>
      <c r="AM309" s="24" t="s">
        <v>20</v>
      </c>
      <c r="AN309">
        <v>25</v>
      </c>
    </row>
    <row r="310" spans="1:40" x14ac:dyDescent="0.25">
      <c r="A310" s="1"/>
      <c r="B310" s="3" t="s">
        <v>8</v>
      </c>
      <c r="C310" s="24" t="s">
        <v>12</v>
      </c>
      <c r="D310" s="21"/>
      <c r="E310" s="19"/>
      <c r="F310" s="9"/>
      <c r="G310" s="9"/>
      <c r="H310" s="9"/>
      <c r="I310" s="9">
        <v>6</v>
      </c>
      <c r="J310" s="9"/>
      <c r="K310" s="9"/>
      <c r="L310" s="9">
        <v>37</v>
      </c>
      <c r="M310" s="9"/>
      <c r="N310" s="9">
        <v>25</v>
      </c>
      <c r="O310" s="9"/>
      <c r="P310" s="9"/>
      <c r="Q310" s="9"/>
      <c r="R310" s="10">
        <f t="shared" si="55"/>
        <v>68</v>
      </c>
      <c r="AM310" s="24" t="s">
        <v>12</v>
      </c>
      <c r="AN310">
        <v>68</v>
      </c>
    </row>
    <row r="311" spans="1:40" x14ac:dyDescent="0.25">
      <c r="A311" s="16"/>
      <c r="B311" s="1" t="s">
        <v>5</v>
      </c>
      <c r="C311" s="24" t="s">
        <v>13</v>
      </c>
      <c r="D311" s="21"/>
      <c r="E311" s="19"/>
      <c r="F311" s="9"/>
      <c r="G311" s="9"/>
      <c r="H311" s="9"/>
      <c r="I311" s="9">
        <v>12</v>
      </c>
      <c r="J311" s="9">
        <v>5</v>
      </c>
      <c r="K311" s="9"/>
      <c r="L311" s="9">
        <v>25</v>
      </c>
      <c r="M311" s="9"/>
      <c r="N311" s="9">
        <v>1</v>
      </c>
      <c r="O311" s="9"/>
      <c r="P311" s="9"/>
      <c r="Q311" s="9">
        <v>20</v>
      </c>
      <c r="R311" s="10">
        <f t="shared" si="55"/>
        <v>63</v>
      </c>
      <c r="AM311" s="24" t="s">
        <v>13</v>
      </c>
      <c r="AN311">
        <v>63</v>
      </c>
    </row>
    <row r="312" spans="1:40" x14ac:dyDescent="0.25">
      <c r="A312" s="1"/>
      <c r="B312" s="1" t="s">
        <v>36</v>
      </c>
      <c r="C312" s="23" t="s">
        <v>36</v>
      </c>
      <c r="D312" s="21"/>
      <c r="E312" s="1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10">
        <f t="shared" si="55"/>
        <v>0</v>
      </c>
      <c r="AM312" s="23" t="s">
        <v>36</v>
      </c>
      <c r="AN312">
        <v>0</v>
      </c>
    </row>
    <row r="313" spans="1:40" x14ac:dyDescent="0.25">
      <c r="A313" s="1"/>
      <c r="B313" s="1"/>
      <c r="C313" s="23"/>
      <c r="D313" s="21"/>
      <c r="E313" s="1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10">
        <f t="shared" si="55"/>
        <v>0</v>
      </c>
      <c r="AM313" s="23"/>
    </row>
    <row r="314" spans="1:40" ht="15.75" thickBot="1" x14ac:dyDescent="0.3">
      <c r="A314" s="1"/>
      <c r="B314" s="1"/>
      <c r="C314" s="35" t="s">
        <v>97</v>
      </c>
      <c r="D314" s="1">
        <f t="shared" ref="D314:R314" si="56">SUM(D305:D313)</f>
        <v>0</v>
      </c>
      <c r="E314" s="1">
        <f t="shared" si="56"/>
        <v>0</v>
      </c>
      <c r="F314" s="1">
        <f t="shared" si="56"/>
        <v>0</v>
      </c>
      <c r="G314" s="1">
        <f t="shared" si="56"/>
        <v>0</v>
      </c>
      <c r="H314" s="1">
        <f t="shared" si="56"/>
        <v>81</v>
      </c>
      <c r="I314" s="1">
        <f t="shared" si="56"/>
        <v>32</v>
      </c>
      <c r="J314" s="1">
        <f t="shared" si="56"/>
        <v>15</v>
      </c>
      <c r="K314" s="1">
        <f t="shared" si="56"/>
        <v>0</v>
      </c>
      <c r="L314" s="1">
        <f t="shared" si="56"/>
        <v>127</v>
      </c>
      <c r="M314" s="1">
        <f t="shared" si="56"/>
        <v>0</v>
      </c>
      <c r="N314" s="1">
        <f t="shared" si="56"/>
        <v>131</v>
      </c>
      <c r="O314" s="1">
        <f t="shared" si="56"/>
        <v>10</v>
      </c>
      <c r="P314" s="1">
        <f t="shared" si="56"/>
        <v>0</v>
      </c>
      <c r="Q314" s="1">
        <f t="shared" si="56"/>
        <v>20</v>
      </c>
      <c r="R314" s="12">
        <f t="shared" si="56"/>
        <v>416</v>
      </c>
      <c r="AM314" s="35" t="s">
        <v>97</v>
      </c>
      <c r="AN314">
        <v>416</v>
      </c>
    </row>
    <row r="315" spans="1:40" ht="15.75" thickTop="1" x14ac:dyDescent="0.25">
      <c r="C315" s="34" t="s">
        <v>96</v>
      </c>
      <c r="D315">
        <f t="shared" ref="D315:Q315" si="57">COUNT(D305:D312)</f>
        <v>0</v>
      </c>
      <c r="E315">
        <f t="shared" si="57"/>
        <v>0</v>
      </c>
      <c r="F315">
        <f t="shared" si="57"/>
        <v>0</v>
      </c>
      <c r="G315">
        <f t="shared" si="57"/>
        <v>1</v>
      </c>
      <c r="H315">
        <f t="shared" si="57"/>
        <v>3</v>
      </c>
      <c r="I315">
        <f t="shared" si="57"/>
        <v>4</v>
      </c>
      <c r="J315">
        <f t="shared" si="57"/>
        <v>2</v>
      </c>
      <c r="K315">
        <f t="shared" si="57"/>
        <v>0</v>
      </c>
      <c r="L315">
        <f t="shared" si="57"/>
        <v>3</v>
      </c>
      <c r="M315">
        <f t="shared" si="57"/>
        <v>0</v>
      </c>
      <c r="N315">
        <f t="shared" si="57"/>
        <v>3</v>
      </c>
      <c r="O315">
        <f t="shared" si="57"/>
        <v>1</v>
      </c>
      <c r="P315">
        <f t="shared" si="57"/>
        <v>0</v>
      </c>
      <c r="Q315">
        <f t="shared" si="57"/>
        <v>1</v>
      </c>
      <c r="R315" s="36">
        <f>MAX(D315:Q315)</f>
        <v>4</v>
      </c>
      <c r="AM315" s="34" t="s">
        <v>96</v>
      </c>
      <c r="AN315">
        <v>4</v>
      </c>
    </row>
    <row r="316" spans="1:40" ht="22.5" x14ac:dyDescent="0.3">
      <c r="A316" s="1"/>
      <c r="B316" s="4" t="s">
        <v>1</v>
      </c>
      <c r="C316" s="2"/>
      <c r="D316" s="3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AM316" s="2"/>
    </row>
    <row r="317" spans="1:40" x14ac:dyDescent="0.25">
      <c r="A317" s="1"/>
      <c r="B317" s="1"/>
      <c r="C317" s="2"/>
      <c r="D317" s="30" t="s">
        <v>38</v>
      </c>
      <c r="E317" s="30" t="s">
        <v>39</v>
      </c>
      <c r="F317" s="30" t="s">
        <v>41</v>
      </c>
      <c r="G317" s="30" t="s">
        <v>40</v>
      </c>
      <c r="H317" s="30" t="s">
        <v>42</v>
      </c>
      <c r="I317" s="30" t="s">
        <v>43</v>
      </c>
      <c r="J317" s="30" t="s">
        <v>44</v>
      </c>
      <c r="K317" s="30" t="s">
        <v>45</v>
      </c>
      <c r="L317" s="30" t="s">
        <v>46</v>
      </c>
      <c r="M317" s="30" t="s">
        <v>47</v>
      </c>
      <c r="N317" s="30" t="s">
        <v>48</v>
      </c>
      <c r="O317" s="30" t="s">
        <v>46</v>
      </c>
      <c r="P317" s="30" t="s">
        <v>47</v>
      </c>
      <c r="Q317" s="30" t="s">
        <v>48</v>
      </c>
      <c r="R317" s="1"/>
      <c r="AM317" s="2"/>
    </row>
    <row r="318" spans="1:40" ht="18" thickBot="1" x14ac:dyDescent="0.35">
      <c r="A318" s="1"/>
      <c r="B318" s="5" t="s">
        <v>2</v>
      </c>
      <c r="C318" s="6" t="s">
        <v>3</v>
      </c>
      <c r="D318" s="7" t="s">
        <v>9</v>
      </c>
      <c r="E318" s="7" t="s">
        <v>9</v>
      </c>
      <c r="F318" s="7" t="s">
        <v>9</v>
      </c>
      <c r="G318" s="7" t="s">
        <v>9</v>
      </c>
      <c r="H318" s="7" t="s">
        <v>9</v>
      </c>
      <c r="I318" s="7" t="s">
        <v>9</v>
      </c>
      <c r="J318" s="7" t="s">
        <v>9</v>
      </c>
      <c r="K318" s="7" t="s">
        <v>9</v>
      </c>
      <c r="L318" s="7" t="s">
        <v>9</v>
      </c>
      <c r="M318" s="7" t="s">
        <v>9</v>
      </c>
      <c r="N318" s="7" t="s">
        <v>9</v>
      </c>
      <c r="O318" s="7" t="s">
        <v>9</v>
      </c>
      <c r="P318" s="7" t="s">
        <v>9</v>
      </c>
      <c r="Q318" s="7" t="s">
        <v>9</v>
      </c>
      <c r="R318" s="8" t="s">
        <v>10</v>
      </c>
      <c r="AM318" s="6" t="s">
        <v>3</v>
      </c>
      <c r="AN318" t="s">
        <v>10</v>
      </c>
    </row>
    <row r="319" spans="1:40" ht="16.5" thickTop="1" thickBot="1" x14ac:dyDescent="0.3">
      <c r="A319" s="13" t="s">
        <v>72</v>
      </c>
      <c r="B319" s="1"/>
      <c r="C319" s="22"/>
      <c r="D319" s="3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AM319" s="22"/>
    </row>
    <row r="320" spans="1:40" x14ac:dyDescent="0.25">
      <c r="A320" s="1"/>
      <c r="B320" s="1" t="s">
        <v>26</v>
      </c>
      <c r="C320" s="23" t="s">
        <v>27</v>
      </c>
      <c r="D320" s="21"/>
      <c r="E320" s="19"/>
      <c r="F320" s="9">
        <v>0</v>
      </c>
      <c r="G320" s="9"/>
      <c r="H320" s="9">
        <v>2</v>
      </c>
      <c r="I320" s="9"/>
      <c r="J320" s="9"/>
      <c r="K320" s="9"/>
      <c r="L320" s="9"/>
      <c r="M320" s="9"/>
      <c r="N320" s="9"/>
      <c r="O320" s="9"/>
      <c r="P320" s="9"/>
      <c r="Q320" s="9"/>
      <c r="R320" s="10">
        <f t="shared" si="55"/>
        <v>2</v>
      </c>
      <c r="AM320" s="23" t="s">
        <v>27</v>
      </c>
      <c r="AN320">
        <v>2</v>
      </c>
    </row>
    <row r="321" spans="1:40" x14ac:dyDescent="0.25">
      <c r="A321" s="1"/>
      <c r="B321" s="18" t="s">
        <v>15</v>
      </c>
      <c r="C321" s="24" t="s">
        <v>22</v>
      </c>
      <c r="D321" s="21"/>
      <c r="E321" s="1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10">
        <f t="shared" si="55"/>
        <v>0</v>
      </c>
      <c r="AM321" s="24" t="s">
        <v>22</v>
      </c>
      <c r="AN321">
        <v>0</v>
      </c>
    </row>
    <row r="322" spans="1:40" x14ac:dyDescent="0.25">
      <c r="A322" s="1"/>
      <c r="B322" s="1" t="s">
        <v>104</v>
      </c>
      <c r="C322" s="23" t="s">
        <v>18</v>
      </c>
      <c r="D322" s="21"/>
      <c r="E322" s="1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10">
        <f t="shared" si="55"/>
        <v>0</v>
      </c>
      <c r="AM322" s="23" t="s">
        <v>18</v>
      </c>
      <c r="AN322">
        <v>0</v>
      </c>
    </row>
    <row r="323" spans="1:40" x14ac:dyDescent="0.25">
      <c r="A323" s="1"/>
      <c r="B323" s="3" t="s">
        <v>6</v>
      </c>
      <c r="C323" s="23" t="s">
        <v>29</v>
      </c>
      <c r="D323" s="21"/>
      <c r="E323" s="19"/>
      <c r="F323" s="9">
        <v>0</v>
      </c>
      <c r="G323" s="9"/>
      <c r="H323" s="9">
        <v>28</v>
      </c>
      <c r="I323" s="9">
        <v>30</v>
      </c>
      <c r="J323" s="9">
        <v>185</v>
      </c>
      <c r="K323" s="9"/>
      <c r="L323" s="9">
        <v>175</v>
      </c>
      <c r="M323" s="9"/>
      <c r="N323" s="9">
        <v>1505</v>
      </c>
      <c r="O323" s="9">
        <v>200</v>
      </c>
      <c r="P323" s="9"/>
      <c r="Q323" s="9">
        <v>170</v>
      </c>
      <c r="R323" s="10">
        <f t="shared" si="55"/>
        <v>2293</v>
      </c>
      <c r="AM323" s="23" t="s">
        <v>29</v>
      </c>
      <c r="AN323">
        <v>2293</v>
      </c>
    </row>
    <row r="324" spans="1:40" x14ac:dyDescent="0.25">
      <c r="A324" s="1"/>
      <c r="B324" s="18" t="s">
        <v>16</v>
      </c>
      <c r="C324" s="24" t="s">
        <v>20</v>
      </c>
      <c r="D324" s="21"/>
      <c r="E324" s="19"/>
      <c r="F324" s="9"/>
      <c r="G324" s="9"/>
      <c r="H324" s="9"/>
      <c r="I324" s="9">
        <v>10</v>
      </c>
      <c r="J324" s="9"/>
      <c r="K324" s="9"/>
      <c r="L324" s="9"/>
      <c r="M324" s="9"/>
      <c r="N324" s="9">
        <v>84</v>
      </c>
      <c r="O324" s="9"/>
      <c r="P324" s="9"/>
      <c r="Q324" s="9"/>
      <c r="R324" s="10">
        <f t="shared" si="55"/>
        <v>94</v>
      </c>
      <c r="AM324" s="24" t="s">
        <v>20</v>
      </c>
      <c r="AN324">
        <v>94</v>
      </c>
    </row>
    <row r="325" spans="1:40" x14ac:dyDescent="0.25">
      <c r="A325" s="1"/>
      <c r="B325" s="3" t="s">
        <v>8</v>
      </c>
      <c r="C325" s="24" t="s">
        <v>12</v>
      </c>
      <c r="D325" s="21"/>
      <c r="E325" s="19">
        <v>0</v>
      </c>
      <c r="F325" s="9"/>
      <c r="G325" s="9"/>
      <c r="H325" s="9">
        <v>10</v>
      </c>
      <c r="I325" s="9"/>
      <c r="J325" s="9">
        <v>15</v>
      </c>
      <c r="K325" s="9"/>
      <c r="L325" s="9">
        <v>75</v>
      </c>
      <c r="M325" s="9"/>
      <c r="N325" s="9">
        <v>45</v>
      </c>
      <c r="O325" s="9">
        <v>20</v>
      </c>
      <c r="P325" s="9"/>
      <c r="Q325" s="9"/>
      <c r="R325" s="10">
        <f t="shared" si="55"/>
        <v>165</v>
      </c>
      <c r="AM325" s="24" t="s">
        <v>12</v>
      </c>
      <c r="AN325">
        <v>165</v>
      </c>
    </row>
    <row r="326" spans="1:40" x14ac:dyDescent="0.25">
      <c r="A326" s="16"/>
      <c r="B326" s="1" t="s">
        <v>5</v>
      </c>
      <c r="C326" s="24" t="s">
        <v>13</v>
      </c>
      <c r="D326" s="21"/>
      <c r="E326" s="1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>
        <v>40</v>
      </c>
      <c r="R326" s="10">
        <f t="shared" si="55"/>
        <v>40</v>
      </c>
      <c r="AM326" s="24" t="s">
        <v>13</v>
      </c>
      <c r="AN326">
        <v>40</v>
      </c>
    </row>
    <row r="327" spans="1:40" x14ac:dyDescent="0.25">
      <c r="A327" s="1"/>
      <c r="B327" s="1" t="s">
        <v>36</v>
      </c>
      <c r="C327" s="23" t="s">
        <v>36</v>
      </c>
      <c r="D327" s="21"/>
      <c r="E327" s="1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10">
        <f t="shared" si="55"/>
        <v>0</v>
      </c>
      <c r="AM327" s="23" t="s">
        <v>36</v>
      </c>
      <c r="AN327">
        <v>0</v>
      </c>
    </row>
    <row r="328" spans="1:40" x14ac:dyDescent="0.25">
      <c r="A328" s="1"/>
      <c r="B328" s="1"/>
      <c r="C328" s="23"/>
      <c r="D328" s="21"/>
      <c r="E328" s="1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10">
        <f t="shared" si="55"/>
        <v>0</v>
      </c>
      <c r="AM328" s="23"/>
    </row>
    <row r="329" spans="1:40" ht="15.75" thickBot="1" x14ac:dyDescent="0.3">
      <c r="A329" s="1"/>
      <c r="B329" s="1"/>
      <c r="C329" s="35" t="s">
        <v>97</v>
      </c>
      <c r="D329" s="1">
        <f t="shared" ref="D329:R329" si="58">SUM(D320:D328)</f>
        <v>0</v>
      </c>
      <c r="E329" s="1">
        <f t="shared" si="58"/>
        <v>0</v>
      </c>
      <c r="F329" s="1">
        <f t="shared" si="58"/>
        <v>0</v>
      </c>
      <c r="G329" s="1">
        <f t="shared" si="58"/>
        <v>0</v>
      </c>
      <c r="H329" s="1">
        <f t="shared" si="58"/>
        <v>40</v>
      </c>
      <c r="I329" s="1">
        <f t="shared" si="58"/>
        <v>40</v>
      </c>
      <c r="J329" s="1">
        <f t="shared" si="58"/>
        <v>200</v>
      </c>
      <c r="K329" s="1">
        <f t="shared" si="58"/>
        <v>0</v>
      </c>
      <c r="L329" s="1">
        <f t="shared" si="58"/>
        <v>250</v>
      </c>
      <c r="M329" s="1">
        <f t="shared" si="58"/>
        <v>0</v>
      </c>
      <c r="N329" s="1">
        <f t="shared" si="58"/>
        <v>1634</v>
      </c>
      <c r="O329" s="1">
        <f t="shared" si="58"/>
        <v>220</v>
      </c>
      <c r="P329" s="1">
        <f t="shared" si="58"/>
        <v>0</v>
      </c>
      <c r="Q329" s="1">
        <f t="shared" si="58"/>
        <v>210</v>
      </c>
      <c r="R329" s="12">
        <f t="shared" si="58"/>
        <v>2594</v>
      </c>
      <c r="AM329" s="35" t="s">
        <v>97</v>
      </c>
      <c r="AN329">
        <v>2594</v>
      </c>
    </row>
    <row r="330" spans="1:40" ht="15.75" thickTop="1" x14ac:dyDescent="0.25">
      <c r="C330" s="34" t="s">
        <v>96</v>
      </c>
      <c r="D330">
        <f t="shared" ref="D330:Q330" si="59">COUNT(D320:D327)</f>
        <v>0</v>
      </c>
      <c r="E330">
        <f t="shared" si="59"/>
        <v>1</v>
      </c>
      <c r="F330">
        <f t="shared" si="59"/>
        <v>2</v>
      </c>
      <c r="G330">
        <f t="shared" si="59"/>
        <v>0</v>
      </c>
      <c r="H330">
        <f t="shared" si="59"/>
        <v>3</v>
      </c>
      <c r="I330">
        <f t="shared" si="59"/>
        <v>2</v>
      </c>
      <c r="J330">
        <f t="shared" si="59"/>
        <v>2</v>
      </c>
      <c r="K330">
        <f t="shared" si="59"/>
        <v>0</v>
      </c>
      <c r="L330">
        <f t="shared" si="59"/>
        <v>2</v>
      </c>
      <c r="M330">
        <f t="shared" si="59"/>
        <v>0</v>
      </c>
      <c r="N330">
        <f t="shared" si="59"/>
        <v>3</v>
      </c>
      <c r="O330">
        <f t="shared" si="59"/>
        <v>2</v>
      </c>
      <c r="P330">
        <f t="shared" si="59"/>
        <v>0</v>
      </c>
      <c r="Q330">
        <f t="shared" si="59"/>
        <v>2</v>
      </c>
      <c r="R330" s="36">
        <f>MAX(D330:Q330)</f>
        <v>3</v>
      </c>
      <c r="AM330" s="34" t="s">
        <v>96</v>
      </c>
      <c r="AN330">
        <v>3</v>
      </c>
    </row>
    <row r="331" spans="1:40" ht="22.5" x14ac:dyDescent="0.3">
      <c r="A331" s="1"/>
      <c r="B331" s="4" t="s">
        <v>1</v>
      </c>
      <c r="C331" s="2"/>
      <c r="D331" s="3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AM331" s="2"/>
    </row>
    <row r="332" spans="1:40" x14ac:dyDescent="0.25">
      <c r="A332" s="1"/>
      <c r="B332" s="1"/>
      <c r="C332" s="2"/>
      <c r="D332" s="30" t="s">
        <v>38</v>
      </c>
      <c r="E332" s="30" t="s">
        <v>39</v>
      </c>
      <c r="F332" s="30" t="s">
        <v>41</v>
      </c>
      <c r="G332" s="30" t="s">
        <v>40</v>
      </c>
      <c r="H332" s="30" t="s">
        <v>42</v>
      </c>
      <c r="I332" s="30" t="s">
        <v>43</v>
      </c>
      <c r="J332" s="30" t="s">
        <v>44</v>
      </c>
      <c r="K332" s="30" t="s">
        <v>45</v>
      </c>
      <c r="L332" s="30" t="s">
        <v>46</v>
      </c>
      <c r="M332" s="30" t="s">
        <v>47</v>
      </c>
      <c r="N332" s="30" t="s">
        <v>48</v>
      </c>
      <c r="O332" s="30" t="s">
        <v>46</v>
      </c>
      <c r="P332" s="30" t="s">
        <v>47</v>
      </c>
      <c r="Q332" s="30" t="s">
        <v>48</v>
      </c>
      <c r="R332" s="1"/>
      <c r="AM332" s="2"/>
    </row>
    <row r="333" spans="1:40" ht="18" thickBot="1" x14ac:dyDescent="0.35">
      <c r="A333" s="1"/>
      <c r="B333" s="5" t="s">
        <v>2</v>
      </c>
      <c r="C333" s="6" t="s">
        <v>3</v>
      </c>
      <c r="D333" s="7" t="s">
        <v>9</v>
      </c>
      <c r="E333" s="7" t="s">
        <v>9</v>
      </c>
      <c r="F333" s="7" t="s">
        <v>9</v>
      </c>
      <c r="G333" s="7" t="s">
        <v>9</v>
      </c>
      <c r="H333" s="7" t="s">
        <v>9</v>
      </c>
      <c r="I333" s="7" t="s">
        <v>9</v>
      </c>
      <c r="J333" s="7" t="s">
        <v>9</v>
      </c>
      <c r="K333" s="7" t="s">
        <v>9</v>
      </c>
      <c r="L333" s="7" t="s">
        <v>9</v>
      </c>
      <c r="M333" s="7" t="s">
        <v>9</v>
      </c>
      <c r="N333" s="7" t="s">
        <v>9</v>
      </c>
      <c r="O333" s="7" t="s">
        <v>9</v>
      </c>
      <c r="P333" s="7" t="s">
        <v>9</v>
      </c>
      <c r="Q333" s="7" t="s">
        <v>9</v>
      </c>
      <c r="R333" s="8" t="s">
        <v>10</v>
      </c>
      <c r="AM333" s="6" t="s">
        <v>3</v>
      </c>
      <c r="AN333" t="s">
        <v>10</v>
      </c>
    </row>
    <row r="334" spans="1:40" ht="16.5" thickTop="1" thickBot="1" x14ac:dyDescent="0.3">
      <c r="A334" s="13" t="s">
        <v>73</v>
      </c>
      <c r="B334" s="1"/>
      <c r="C334" s="22"/>
      <c r="D334" s="3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AM334" s="22"/>
    </row>
    <row r="335" spans="1:40" x14ac:dyDescent="0.25">
      <c r="A335" s="1"/>
      <c r="B335" s="1" t="s">
        <v>26</v>
      </c>
      <c r="C335" s="23" t="s">
        <v>27</v>
      </c>
      <c r="D335" s="21"/>
      <c r="E335" s="19"/>
      <c r="F335" s="9"/>
      <c r="G335" s="9"/>
      <c r="H335" s="9"/>
      <c r="I335" s="9"/>
      <c r="J335" s="9"/>
      <c r="K335" s="9"/>
      <c r="L335" s="9">
        <v>100</v>
      </c>
      <c r="M335" s="9"/>
      <c r="N335" s="9">
        <v>10</v>
      </c>
      <c r="O335" s="9"/>
      <c r="P335" s="9"/>
      <c r="Q335" s="9"/>
      <c r="R335" s="10">
        <f t="shared" si="55"/>
        <v>110</v>
      </c>
      <c r="AM335" s="23" t="s">
        <v>27</v>
      </c>
      <c r="AN335">
        <v>110</v>
      </c>
    </row>
    <row r="336" spans="1:40" x14ac:dyDescent="0.25">
      <c r="A336" s="1"/>
      <c r="B336" s="18" t="s">
        <v>15</v>
      </c>
      <c r="C336" s="24" t="s">
        <v>22</v>
      </c>
      <c r="D336" s="21"/>
      <c r="E336" s="1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10">
        <f t="shared" si="55"/>
        <v>0</v>
      </c>
      <c r="AM336" s="24" t="s">
        <v>22</v>
      </c>
      <c r="AN336">
        <v>0</v>
      </c>
    </row>
    <row r="337" spans="1:40" x14ac:dyDescent="0.25">
      <c r="A337" s="1"/>
      <c r="B337" s="1" t="s">
        <v>104</v>
      </c>
      <c r="C337" s="23" t="s">
        <v>18</v>
      </c>
      <c r="D337" s="21"/>
      <c r="E337" s="1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10">
        <f t="shared" si="55"/>
        <v>0</v>
      </c>
      <c r="AM337" s="23" t="s">
        <v>18</v>
      </c>
      <c r="AN337">
        <v>0</v>
      </c>
    </row>
    <row r="338" spans="1:40" x14ac:dyDescent="0.25">
      <c r="A338" s="1"/>
      <c r="B338" s="3" t="s">
        <v>6</v>
      </c>
      <c r="C338" s="23" t="s">
        <v>29</v>
      </c>
      <c r="D338" s="21">
        <v>0</v>
      </c>
      <c r="E338" s="19">
        <v>0</v>
      </c>
      <c r="F338" s="9">
        <v>0</v>
      </c>
      <c r="G338" s="9"/>
      <c r="H338" s="9">
        <v>60</v>
      </c>
      <c r="I338" s="9">
        <v>30</v>
      </c>
      <c r="J338" s="9">
        <v>320</v>
      </c>
      <c r="K338" s="9"/>
      <c r="L338" s="9">
        <v>705</v>
      </c>
      <c r="M338" s="9"/>
      <c r="N338" s="9">
        <v>678</v>
      </c>
      <c r="O338" s="9">
        <v>160</v>
      </c>
      <c r="P338" s="9"/>
      <c r="Q338" s="9">
        <v>540</v>
      </c>
      <c r="R338" s="10">
        <f t="shared" si="55"/>
        <v>2493</v>
      </c>
      <c r="AM338" s="23" t="s">
        <v>29</v>
      </c>
      <c r="AN338">
        <v>2493</v>
      </c>
    </row>
    <row r="339" spans="1:40" x14ac:dyDescent="0.25">
      <c r="A339" s="1"/>
      <c r="B339" s="18" t="s">
        <v>16</v>
      </c>
      <c r="C339" s="24" t="s">
        <v>20</v>
      </c>
      <c r="D339" s="21"/>
      <c r="E339" s="19"/>
      <c r="F339" s="9"/>
      <c r="G339" s="9"/>
      <c r="H339" s="9"/>
      <c r="I339" s="9"/>
      <c r="J339" s="9"/>
      <c r="K339" s="9"/>
      <c r="L339" s="9"/>
      <c r="M339" s="9"/>
      <c r="N339" s="9">
        <v>90</v>
      </c>
      <c r="O339" s="9"/>
      <c r="P339" s="9"/>
      <c r="Q339" s="9"/>
      <c r="R339" s="10">
        <f t="shared" si="55"/>
        <v>90</v>
      </c>
      <c r="AM339" s="24" t="s">
        <v>20</v>
      </c>
      <c r="AN339">
        <v>90</v>
      </c>
    </row>
    <row r="340" spans="1:40" x14ac:dyDescent="0.25">
      <c r="A340" s="1"/>
      <c r="B340" s="3" t="s">
        <v>8</v>
      </c>
      <c r="C340" s="24" t="s">
        <v>12</v>
      </c>
      <c r="D340" s="21"/>
      <c r="E340" s="19"/>
      <c r="F340" s="9">
        <v>0</v>
      </c>
      <c r="G340" s="9"/>
      <c r="H340" s="9">
        <v>7</v>
      </c>
      <c r="I340" s="9"/>
      <c r="J340" s="9">
        <v>50</v>
      </c>
      <c r="K340" s="9"/>
      <c r="L340" s="9">
        <v>112</v>
      </c>
      <c r="M340" s="9"/>
      <c r="N340" s="9">
        <v>30</v>
      </c>
      <c r="O340" s="9">
        <v>10</v>
      </c>
      <c r="P340" s="9"/>
      <c r="Q340" s="9"/>
      <c r="R340" s="10">
        <f t="shared" si="55"/>
        <v>209</v>
      </c>
      <c r="AM340" s="24" t="s">
        <v>12</v>
      </c>
      <c r="AN340">
        <v>209</v>
      </c>
    </row>
    <row r="341" spans="1:40" x14ac:dyDescent="0.25">
      <c r="A341" s="16"/>
      <c r="B341" s="1" t="s">
        <v>5</v>
      </c>
      <c r="C341" s="24" t="s">
        <v>13</v>
      </c>
      <c r="D341" s="21"/>
      <c r="E341" s="19"/>
      <c r="F341" s="9"/>
      <c r="G341" s="9"/>
      <c r="H341" s="9"/>
      <c r="I341" s="9"/>
      <c r="J341" s="9">
        <v>5</v>
      </c>
      <c r="K341" s="9"/>
      <c r="L341" s="9">
        <v>25</v>
      </c>
      <c r="M341" s="9"/>
      <c r="N341" s="9">
        <v>20</v>
      </c>
      <c r="O341" s="9"/>
      <c r="P341" s="9"/>
      <c r="Q341" s="9"/>
      <c r="R341" s="10">
        <f t="shared" si="55"/>
        <v>50</v>
      </c>
      <c r="AM341" s="24" t="s">
        <v>13</v>
      </c>
      <c r="AN341">
        <v>50</v>
      </c>
    </row>
    <row r="342" spans="1:40" x14ac:dyDescent="0.25">
      <c r="A342" s="1"/>
      <c r="B342" s="1" t="s">
        <v>36</v>
      </c>
      <c r="C342" s="23" t="s">
        <v>36</v>
      </c>
      <c r="D342" s="21"/>
      <c r="E342" s="19"/>
      <c r="F342" s="9"/>
      <c r="G342" s="9"/>
      <c r="H342" s="9"/>
      <c r="I342" s="9"/>
      <c r="J342" s="9"/>
      <c r="K342" s="9"/>
      <c r="L342" s="9"/>
      <c r="M342" s="9"/>
      <c r="N342" s="9">
        <v>10</v>
      </c>
      <c r="O342" s="9"/>
      <c r="P342" s="9"/>
      <c r="Q342" s="9"/>
      <c r="R342" s="10">
        <f t="shared" si="55"/>
        <v>10</v>
      </c>
      <c r="AM342" s="23" t="s">
        <v>36</v>
      </c>
      <c r="AN342">
        <v>10</v>
      </c>
    </row>
    <row r="343" spans="1:40" x14ac:dyDescent="0.25">
      <c r="A343" s="1"/>
      <c r="B343" s="1"/>
      <c r="C343" s="23"/>
      <c r="D343" s="21"/>
      <c r="E343" s="1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10">
        <f t="shared" si="55"/>
        <v>0</v>
      </c>
      <c r="AM343" s="23"/>
    </row>
    <row r="344" spans="1:40" ht="15.75" thickBot="1" x14ac:dyDescent="0.3">
      <c r="A344" s="1"/>
      <c r="B344" s="1"/>
      <c r="C344" s="35" t="s">
        <v>97</v>
      </c>
      <c r="D344" s="1">
        <f t="shared" ref="D344:R344" si="60">SUM(D335:D343)</f>
        <v>0</v>
      </c>
      <c r="E344" s="1">
        <f t="shared" si="60"/>
        <v>0</v>
      </c>
      <c r="F344" s="1">
        <f t="shared" si="60"/>
        <v>0</v>
      </c>
      <c r="G344" s="1">
        <f t="shared" si="60"/>
        <v>0</v>
      </c>
      <c r="H344" s="1">
        <f t="shared" si="60"/>
        <v>67</v>
      </c>
      <c r="I344" s="1">
        <f t="shared" si="60"/>
        <v>30</v>
      </c>
      <c r="J344" s="1">
        <f t="shared" si="60"/>
        <v>375</v>
      </c>
      <c r="K344" s="1">
        <f t="shared" si="60"/>
        <v>0</v>
      </c>
      <c r="L344" s="1">
        <f t="shared" si="60"/>
        <v>942</v>
      </c>
      <c r="M344" s="1">
        <f t="shared" si="60"/>
        <v>0</v>
      </c>
      <c r="N344" s="1">
        <f t="shared" si="60"/>
        <v>838</v>
      </c>
      <c r="O344" s="1">
        <f t="shared" si="60"/>
        <v>170</v>
      </c>
      <c r="P344" s="1">
        <f t="shared" si="60"/>
        <v>0</v>
      </c>
      <c r="Q344" s="1">
        <f t="shared" si="60"/>
        <v>540</v>
      </c>
      <c r="R344" s="12">
        <f t="shared" si="60"/>
        <v>2962</v>
      </c>
      <c r="AM344" s="35" t="s">
        <v>97</v>
      </c>
      <c r="AN344">
        <v>2962</v>
      </c>
    </row>
    <row r="345" spans="1:40" ht="15.75" thickTop="1" x14ac:dyDescent="0.25">
      <c r="C345" s="34" t="s">
        <v>96</v>
      </c>
      <c r="D345">
        <f t="shared" ref="D345:Q345" si="61">COUNT(D335:D342)</f>
        <v>1</v>
      </c>
      <c r="E345">
        <f t="shared" si="61"/>
        <v>1</v>
      </c>
      <c r="F345">
        <f t="shared" si="61"/>
        <v>2</v>
      </c>
      <c r="G345">
        <f t="shared" si="61"/>
        <v>0</v>
      </c>
      <c r="H345">
        <f t="shared" si="61"/>
        <v>2</v>
      </c>
      <c r="I345">
        <f t="shared" si="61"/>
        <v>1</v>
      </c>
      <c r="J345">
        <f t="shared" si="61"/>
        <v>3</v>
      </c>
      <c r="K345">
        <f t="shared" si="61"/>
        <v>0</v>
      </c>
      <c r="L345">
        <f t="shared" si="61"/>
        <v>4</v>
      </c>
      <c r="M345">
        <f t="shared" si="61"/>
        <v>0</v>
      </c>
      <c r="N345">
        <f t="shared" si="61"/>
        <v>6</v>
      </c>
      <c r="O345">
        <f t="shared" si="61"/>
        <v>2</v>
      </c>
      <c r="P345">
        <f t="shared" si="61"/>
        <v>0</v>
      </c>
      <c r="Q345">
        <f t="shared" si="61"/>
        <v>1</v>
      </c>
      <c r="R345" s="36">
        <f>MAX(D345:Q345)</f>
        <v>6</v>
      </c>
      <c r="AM345" s="34" t="s">
        <v>96</v>
      </c>
      <c r="AN345">
        <v>6</v>
      </c>
    </row>
    <row r="346" spans="1:40" ht="22.5" x14ac:dyDescent="0.3">
      <c r="A346" s="1"/>
      <c r="B346" s="4" t="s">
        <v>1</v>
      </c>
      <c r="C346" s="2"/>
      <c r="D346" s="3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AM346" s="2"/>
    </row>
    <row r="347" spans="1:40" x14ac:dyDescent="0.25">
      <c r="A347" s="1"/>
      <c r="B347" s="1"/>
      <c r="C347" s="2"/>
      <c r="D347" s="30" t="s">
        <v>38</v>
      </c>
      <c r="E347" s="30" t="s">
        <v>39</v>
      </c>
      <c r="F347" s="30" t="s">
        <v>41</v>
      </c>
      <c r="G347" s="30" t="s">
        <v>40</v>
      </c>
      <c r="H347" s="30" t="s">
        <v>42</v>
      </c>
      <c r="I347" s="30" t="s">
        <v>43</v>
      </c>
      <c r="J347" s="30" t="s">
        <v>44</v>
      </c>
      <c r="K347" s="30" t="s">
        <v>45</v>
      </c>
      <c r="L347" s="30" t="s">
        <v>46</v>
      </c>
      <c r="M347" s="30" t="s">
        <v>47</v>
      </c>
      <c r="N347" s="30" t="s">
        <v>48</v>
      </c>
      <c r="O347" s="30" t="s">
        <v>46</v>
      </c>
      <c r="P347" s="30" t="s">
        <v>47</v>
      </c>
      <c r="Q347" s="30" t="s">
        <v>48</v>
      </c>
      <c r="R347" s="1"/>
      <c r="AM347" s="2"/>
    </row>
    <row r="348" spans="1:40" ht="18" thickBot="1" x14ac:dyDescent="0.35">
      <c r="A348" s="1"/>
      <c r="B348" s="5" t="s">
        <v>2</v>
      </c>
      <c r="C348" s="6" t="s">
        <v>3</v>
      </c>
      <c r="D348" s="7" t="s">
        <v>9</v>
      </c>
      <c r="E348" s="7" t="s">
        <v>9</v>
      </c>
      <c r="F348" s="7" t="s">
        <v>9</v>
      </c>
      <c r="G348" s="7" t="s">
        <v>9</v>
      </c>
      <c r="H348" s="7" t="s">
        <v>9</v>
      </c>
      <c r="I348" s="7" t="s">
        <v>9</v>
      </c>
      <c r="J348" s="7" t="s">
        <v>9</v>
      </c>
      <c r="K348" s="7" t="s">
        <v>9</v>
      </c>
      <c r="L348" s="7" t="s">
        <v>9</v>
      </c>
      <c r="M348" s="7" t="s">
        <v>9</v>
      </c>
      <c r="N348" s="7" t="s">
        <v>9</v>
      </c>
      <c r="O348" s="7" t="s">
        <v>9</v>
      </c>
      <c r="P348" s="7" t="s">
        <v>9</v>
      </c>
      <c r="Q348" s="7" t="s">
        <v>9</v>
      </c>
      <c r="R348" s="8" t="s">
        <v>10</v>
      </c>
      <c r="AM348" s="6" t="s">
        <v>3</v>
      </c>
      <c r="AN348" t="s">
        <v>10</v>
      </c>
    </row>
    <row r="349" spans="1:40" ht="16.5" thickTop="1" thickBot="1" x14ac:dyDescent="0.3">
      <c r="A349" s="13" t="s">
        <v>74</v>
      </c>
      <c r="B349" s="1"/>
      <c r="C349" s="22"/>
      <c r="D349" s="3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AM349" s="22"/>
    </row>
    <row r="350" spans="1:40" x14ac:dyDescent="0.25">
      <c r="A350" s="1"/>
      <c r="B350" s="1" t="s">
        <v>26</v>
      </c>
      <c r="C350" s="23" t="s">
        <v>27</v>
      </c>
      <c r="D350" s="21"/>
      <c r="E350" s="19"/>
      <c r="F350" s="9"/>
      <c r="G350" s="9"/>
      <c r="H350" s="9"/>
      <c r="I350" s="9"/>
      <c r="J350" s="9"/>
      <c r="K350" s="9"/>
      <c r="L350" s="9"/>
      <c r="M350" s="9"/>
      <c r="N350" s="9">
        <v>20</v>
      </c>
      <c r="O350" s="9"/>
      <c r="P350" s="9"/>
      <c r="Q350" s="9"/>
      <c r="R350" s="10">
        <f t="shared" si="55"/>
        <v>20</v>
      </c>
      <c r="AM350" s="23" t="s">
        <v>27</v>
      </c>
      <c r="AN350">
        <v>20</v>
      </c>
    </row>
    <row r="351" spans="1:40" x14ac:dyDescent="0.25">
      <c r="A351" s="1"/>
      <c r="B351" s="18" t="s">
        <v>15</v>
      </c>
      <c r="C351" s="24" t="s">
        <v>22</v>
      </c>
      <c r="D351" s="21"/>
      <c r="E351" s="1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10">
        <f t="shared" si="55"/>
        <v>0</v>
      </c>
      <c r="AM351" s="24" t="s">
        <v>22</v>
      </c>
      <c r="AN351">
        <v>0</v>
      </c>
    </row>
    <row r="352" spans="1:40" x14ac:dyDescent="0.25">
      <c r="A352" s="1"/>
      <c r="B352" s="1" t="s">
        <v>104</v>
      </c>
      <c r="C352" s="23" t="s">
        <v>18</v>
      </c>
      <c r="D352" s="21"/>
      <c r="E352" s="1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10">
        <f t="shared" si="55"/>
        <v>0</v>
      </c>
      <c r="AM352" s="23" t="s">
        <v>18</v>
      </c>
      <c r="AN352">
        <v>0</v>
      </c>
    </row>
    <row r="353" spans="1:40" x14ac:dyDescent="0.25">
      <c r="A353" s="1"/>
      <c r="B353" s="3" t="s">
        <v>6</v>
      </c>
      <c r="C353" s="23" t="s">
        <v>29</v>
      </c>
      <c r="D353" s="21">
        <v>0</v>
      </c>
      <c r="E353" s="19">
        <v>0</v>
      </c>
      <c r="F353" s="9"/>
      <c r="G353" s="9"/>
      <c r="H353" s="9"/>
      <c r="I353" s="9">
        <v>65</v>
      </c>
      <c r="J353" s="9">
        <v>65</v>
      </c>
      <c r="K353" s="9"/>
      <c r="L353" s="9">
        <v>564</v>
      </c>
      <c r="M353" s="9"/>
      <c r="N353" s="9">
        <v>1530</v>
      </c>
      <c r="O353" s="9">
        <v>334</v>
      </c>
      <c r="P353" s="9"/>
      <c r="Q353" s="9">
        <v>1720</v>
      </c>
      <c r="R353" s="10">
        <f t="shared" si="55"/>
        <v>4278</v>
      </c>
      <c r="AM353" s="23" t="s">
        <v>29</v>
      </c>
      <c r="AN353">
        <v>4278</v>
      </c>
    </row>
    <row r="354" spans="1:40" x14ac:dyDescent="0.25">
      <c r="A354" s="1"/>
      <c r="B354" s="18" t="s">
        <v>16</v>
      </c>
      <c r="C354" s="24" t="s">
        <v>20</v>
      </c>
      <c r="D354" s="21"/>
      <c r="E354" s="19"/>
      <c r="F354" s="9"/>
      <c r="G354" s="9"/>
      <c r="H354" s="9"/>
      <c r="I354" s="9"/>
      <c r="J354" s="9"/>
      <c r="K354" s="9"/>
      <c r="L354" s="9"/>
      <c r="M354" s="9"/>
      <c r="N354" s="9">
        <v>1</v>
      </c>
      <c r="O354" s="9"/>
      <c r="P354" s="9"/>
      <c r="Q354" s="9"/>
      <c r="R354" s="10">
        <f t="shared" si="55"/>
        <v>1</v>
      </c>
      <c r="AM354" s="24" t="s">
        <v>20</v>
      </c>
      <c r="AN354">
        <v>1</v>
      </c>
    </row>
    <row r="355" spans="1:40" x14ac:dyDescent="0.25">
      <c r="A355" s="1"/>
      <c r="B355" s="3" t="s">
        <v>8</v>
      </c>
      <c r="C355" s="24" t="s">
        <v>12</v>
      </c>
      <c r="D355" s="21"/>
      <c r="E355" s="19"/>
      <c r="F355" s="9"/>
      <c r="G355" s="9"/>
      <c r="H355" s="9"/>
      <c r="I355" s="9"/>
      <c r="J355" s="9"/>
      <c r="K355" s="9"/>
      <c r="L355" s="9">
        <v>20</v>
      </c>
      <c r="M355" s="9"/>
      <c r="N355" s="9">
        <v>2</v>
      </c>
      <c r="O355" s="9"/>
      <c r="P355" s="9"/>
      <c r="Q355" s="9"/>
      <c r="R355" s="10">
        <f t="shared" ref="R355:R373" si="62">SUM(D355:Q355)</f>
        <v>22</v>
      </c>
      <c r="AM355" s="24" t="s">
        <v>12</v>
      </c>
      <c r="AN355">
        <v>22</v>
      </c>
    </row>
    <row r="356" spans="1:40" x14ac:dyDescent="0.25">
      <c r="A356" s="16"/>
      <c r="B356" s="1" t="s">
        <v>5</v>
      </c>
      <c r="C356" s="24" t="s">
        <v>13</v>
      </c>
      <c r="D356" s="21"/>
      <c r="E356" s="19"/>
      <c r="F356" s="9"/>
      <c r="G356" s="9"/>
      <c r="H356" s="9"/>
      <c r="I356" s="9">
        <v>3</v>
      </c>
      <c r="J356" s="9"/>
      <c r="K356" s="9"/>
      <c r="L356" s="9"/>
      <c r="M356" s="9"/>
      <c r="N356" s="9">
        <v>20</v>
      </c>
      <c r="O356" s="9">
        <v>34</v>
      </c>
      <c r="P356" s="9"/>
      <c r="Q356" s="9"/>
      <c r="R356" s="10">
        <f t="shared" si="62"/>
        <v>57</v>
      </c>
      <c r="AM356" s="24" t="s">
        <v>13</v>
      </c>
      <c r="AN356">
        <v>57</v>
      </c>
    </row>
    <row r="357" spans="1:40" x14ac:dyDescent="0.25">
      <c r="A357" s="1"/>
      <c r="B357" s="1" t="s">
        <v>36</v>
      </c>
      <c r="C357" s="23" t="s">
        <v>36</v>
      </c>
      <c r="D357" s="21"/>
      <c r="E357" s="1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10">
        <f t="shared" si="62"/>
        <v>0</v>
      </c>
      <c r="AM357" s="23" t="s">
        <v>36</v>
      </c>
      <c r="AN357">
        <v>0</v>
      </c>
    </row>
    <row r="358" spans="1:40" x14ac:dyDescent="0.25">
      <c r="A358" s="1"/>
      <c r="B358" s="1"/>
      <c r="C358" s="23"/>
      <c r="D358" s="21"/>
      <c r="E358" s="1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10">
        <f t="shared" si="62"/>
        <v>0</v>
      </c>
      <c r="AM358" s="23"/>
    </row>
    <row r="359" spans="1:40" ht="15.75" thickBot="1" x14ac:dyDescent="0.3">
      <c r="A359" s="1"/>
      <c r="B359" s="1"/>
      <c r="C359" s="35" t="s">
        <v>97</v>
      </c>
      <c r="D359" s="1">
        <f t="shared" ref="D359:R359" si="63">SUM(D350:D358)</f>
        <v>0</v>
      </c>
      <c r="E359" s="1">
        <f t="shared" si="63"/>
        <v>0</v>
      </c>
      <c r="F359" s="1">
        <f t="shared" si="63"/>
        <v>0</v>
      </c>
      <c r="G359" s="1">
        <f t="shared" si="63"/>
        <v>0</v>
      </c>
      <c r="H359" s="1">
        <f t="shared" si="63"/>
        <v>0</v>
      </c>
      <c r="I359" s="1">
        <f t="shared" si="63"/>
        <v>68</v>
      </c>
      <c r="J359" s="1">
        <f t="shared" si="63"/>
        <v>65</v>
      </c>
      <c r="K359" s="1">
        <f t="shared" si="63"/>
        <v>0</v>
      </c>
      <c r="L359" s="1">
        <f t="shared" si="63"/>
        <v>584</v>
      </c>
      <c r="M359" s="1">
        <f t="shared" si="63"/>
        <v>0</v>
      </c>
      <c r="N359" s="1">
        <f t="shared" si="63"/>
        <v>1573</v>
      </c>
      <c r="O359" s="1">
        <f t="shared" si="63"/>
        <v>368</v>
      </c>
      <c r="P359" s="1">
        <f t="shared" si="63"/>
        <v>0</v>
      </c>
      <c r="Q359" s="1">
        <f t="shared" si="63"/>
        <v>1720</v>
      </c>
      <c r="R359" s="12">
        <f t="shared" si="63"/>
        <v>4378</v>
      </c>
      <c r="AM359" s="35" t="s">
        <v>97</v>
      </c>
      <c r="AN359">
        <v>4378</v>
      </c>
    </row>
    <row r="360" spans="1:40" ht="15.75" thickTop="1" x14ac:dyDescent="0.25">
      <c r="C360" s="34" t="s">
        <v>96</v>
      </c>
      <c r="D360">
        <f t="shared" ref="D360:Q360" si="64">COUNT(D350:D357)</f>
        <v>1</v>
      </c>
      <c r="E360">
        <f t="shared" si="64"/>
        <v>1</v>
      </c>
      <c r="F360">
        <f t="shared" si="64"/>
        <v>0</v>
      </c>
      <c r="G360">
        <f t="shared" si="64"/>
        <v>0</v>
      </c>
      <c r="H360">
        <f t="shared" si="64"/>
        <v>0</v>
      </c>
      <c r="I360">
        <f t="shared" si="64"/>
        <v>2</v>
      </c>
      <c r="J360">
        <f t="shared" si="64"/>
        <v>1</v>
      </c>
      <c r="K360">
        <f t="shared" si="64"/>
        <v>0</v>
      </c>
      <c r="L360">
        <f t="shared" si="64"/>
        <v>2</v>
      </c>
      <c r="M360">
        <f t="shared" si="64"/>
        <v>0</v>
      </c>
      <c r="N360">
        <f t="shared" si="64"/>
        <v>5</v>
      </c>
      <c r="O360">
        <f t="shared" si="64"/>
        <v>2</v>
      </c>
      <c r="P360">
        <f t="shared" si="64"/>
        <v>0</v>
      </c>
      <c r="Q360">
        <f t="shared" si="64"/>
        <v>1</v>
      </c>
      <c r="R360" s="36">
        <f>MAX(D360:Q360)</f>
        <v>5</v>
      </c>
      <c r="AM360" s="34" t="s">
        <v>96</v>
      </c>
      <c r="AN360">
        <v>5</v>
      </c>
    </row>
    <row r="361" spans="1:40" ht="22.5" x14ac:dyDescent="0.3">
      <c r="A361" s="1"/>
      <c r="B361" s="4" t="s">
        <v>1</v>
      </c>
      <c r="C361" s="2"/>
      <c r="D361" s="3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AM361" s="2"/>
    </row>
    <row r="362" spans="1:40" x14ac:dyDescent="0.25">
      <c r="A362" s="1"/>
      <c r="B362" s="1"/>
      <c r="C362" s="2"/>
      <c r="D362" s="30" t="s">
        <v>38</v>
      </c>
      <c r="E362" s="30" t="s">
        <v>39</v>
      </c>
      <c r="F362" s="30" t="s">
        <v>41</v>
      </c>
      <c r="G362" s="30" t="s">
        <v>40</v>
      </c>
      <c r="H362" s="30" t="s">
        <v>42</v>
      </c>
      <c r="I362" s="30" t="s">
        <v>43</v>
      </c>
      <c r="J362" s="30" t="s">
        <v>44</v>
      </c>
      <c r="K362" s="30" t="s">
        <v>45</v>
      </c>
      <c r="L362" s="30" t="s">
        <v>46</v>
      </c>
      <c r="M362" s="30" t="s">
        <v>47</v>
      </c>
      <c r="N362" s="30" t="s">
        <v>48</v>
      </c>
      <c r="O362" s="30" t="s">
        <v>46</v>
      </c>
      <c r="P362" s="30" t="s">
        <v>47</v>
      </c>
      <c r="Q362" s="30" t="s">
        <v>48</v>
      </c>
      <c r="R362" s="1"/>
      <c r="AM362" s="2"/>
    </row>
    <row r="363" spans="1:40" ht="18" thickBot="1" x14ac:dyDescent="0.35">
      <c r="A363" s="1"/>
      <c r="B363" s="5" t="s">
        <v>2</v>
      </c>
      <c r="C363" s="6" t="s">
        <v>3</v>
      </c>
      <c r="D363" s="7" t="s">
        <v>9</v>
      </c>
      <c r="E363" s="7" t="s">
        <v>9</v>
      </c>
      <c r="F363" s="7" t="s">
        <v>9</v>
      </c>
      <c r="G363" s="7" t="s">
        <v>9</v>
      </c>
      <c r="H363" s="7" t="s">
        <v>9</v>
      </c>
      <c r="I363" s="7" t="s">
        <v>9</v>
      </c>
      <c r="J363" s="7" t="s">
        <v>9</v>
      </c>
      <c r="K363" s="7" t="s">
        <v>9</v>
      </c>
      <c r="L363" s="7" t="s">
        <v>9</v>
      </c>
      <c r="M363" s="7" t="s">
        <v>9</v>
      </c>
      <c r="N363" s="7" t="s">
        <v>9</v>
      </c>
      <c r="O363" s="7" t="s">
        <v>9</v>
      </c>
      <c r="P363" s="7" t="s">
        <v>9</v>
      </c>
      <c r="Q363" s="7" t="s">
        <v>9</v>
      </c>
      <c r="R363" s="8" t="s">
        <v>10</v>
      </c>
      <c r="AM363" s="6" t="s">
        <v>3</v>
      </c>
      <c r="AN363" t="s">
        <v>10</v>
      </c>
    </row>
    <row r="364" spans="1:40" ht="16.5" thickTop="1" thickBot="1" x14ac:dyDescent="0.3">
      <c r="A364" s="13" t="s">
        <v>75</v>
      </c>
      <c r="B364" s="1"/>
      <c r="C364" s="22"/>
      <c r="D364" s="3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AM364" s="22"/>
    </row>
    <row r="365" spans="1:40" x14ac:dyDescent="0.25">
      <c r="A365" s="1"/>
      <c r="B365" s="1" t="s">
        <v>26</v>
      </c>
      <c r="C365" s="23" t="s">
        <v>27</v>
      </c>
      <c r="D365" s="21"/>
      <c r="E365" s="19"/>
      <c r="F365" s="9"/>
      <c r="G365" s="9"/>
      <c r="H365" s="9"/>
      <c r="I365" s="9"/>
      <c r="J365" s="9"/>
      <c r="K365" s="9"/>
      <c r="L365" s="9"/>
      <c r="M365" s="9"/>
      <c r="N365" s="9">
        <v>1</v>
      </c>
      <c r="O365" s="9"/>
      <c r="P365" s="9"/>
      <c r="Q365" s="9"/>
      <c r="R365" s="10">
        <f t="shared" si="62"/>
        <v>1</v>
      </c>
      <c r="AM365" s="23" t="s">
        <v>27</v>
      </c>
      <c r="AN365">
        <v>1</v>
      </c>
    </row>
    <row r="366" spans="1:40" x14ac:dyDescent="0.25">
      <c r="A366" s="1"/>
      <c r="B366" s="18" t="s">
        <v>15</v>
      </c>
      <c r="C366" s="24" t="s">
        <v>22</v>
      </c>
      <c r="D366" s="21"/>
      <c r="E366" s="1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10">
        <f t="shared" si="62"/>
        <v>0</v>
      </c>
      <c r="AM366" s="24" t="s">
        <v>22</v>
      </c>
      <c r="AN366">
        <v>0</v>
      </c>
    </row>
    <row r="367" spans="1:40" x14ac:dyDescent="0.25">
      <c r="A367" s="1"/>
      <c r="B367" s="1" t="s">
        <v>104</v>
      </c>
      <c r="C367" s="23" t="s">
        <v>18</v>
      </c>
      <c r="D367" s="21"/>
      <c r="E367" s="1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10">
        <f t="shared" si="62"/>
        <v>0</v>
      </c>
      <c r="AM367" s="23" t="s">
        <v>18</v>
      </c>
      <c r="AN367">
        <v>0</v>
      </c>
    </row>
    <row r="368" spans="1:40" x14ac:dyDescent="0.25">
      <c r="A368" s="1"/>
      <c r="B368" s="3" t="s">
        <v>6</v>
      </c>
      <c r="C368" s="23" t="s">
        <v>29</v>
      </c>
      <c r="D368" s="21"/>
      <c r="E368" s="19"/>
      <c r="F368" s="9"/>
      <c r="G368" s="9"/>
      <c r="H368" s="9"/>
      <c r="I368" s="9"/>
      <c r="J368" s="9">
        <v>20</v>
      </c>
      <c r="K368" s="9"/>
      <c r="L368" s="9">
        <v>80</v>
      </c>
      <c r="M368" s="9"/>
      <c r="N368" s="9">
        <v>54</v>
      </c>
      <c r="O368" s="9">
        <v>60</v>
      </c>
      <c r="P368" s="9"/>
      <c r="Q368" s="9">
        <v>300</v>
      </c>
      <c r="R368" s="10">
        <f t="shared" si="62"/>
        <v>514</v>
      </c>
      <c r="AM368" s="23" t="s">
        <v>29</v>
      </c>
      <c r="AN368">
        <v>514</v>
      </c>
    </row>
    <row r="369" spans="1:40" x14ac:dyDescent="0.25">
      <c r="A369" s="1"/>
      <c r="B369" s="18" t="s">
        <v>16</v>
      </c>
      <c r="C369" s="24" t="s">
        <v>20</v>
      </c>
      <c r="D369" s="21"/>
      <c r="E369" s="1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10">
        <f t="shared" si="62"/>
        <v>0</v>
      </c>
      <c r="AM369" s="24" t="s">
        <v>20</v>
      </c>
      <c r="AN369">
        <v>0</v>
      </c>
    </row>
    <row r="370" spans="1:40" x14ac:dyDescent="0.25">
      <c r="A370" s="1"/>
      <c r="B370" s="3" t="s">
        <v>8</v>
      </c>
      <c r="C370" s="24" t="s">
        <v>12</v>
      </c>
      <c r="D370" s="21"/>
      <c r="E370" s="19"/>
      <c r="F370" s="9"/>
      <c r="G370" s="9"/>
      <c r="H370" s="9"/>
      <c r="I370" s="9"/>
      <c r="J370" s="9"/>
      <c r="K370" s="9"/>
      <c r="L370" s="9">
        <v>95</v>
      </c>
      <c r="M370" s="9"/>
      <c r="N370" s="9"/>
      <c r="O370" s="9">
        <v>21</v>
      </c>
      <c r="P370" s="9"/>
      <c r="Q370" s="9"/>
      <c r="R370" s="10">
        <f t="shared" si="62"/>
        <v>116</v>
      </c>
      <c r="AM370" s="24" t="s">
        <v>12</v>
      </c>
      <c r="AN370">
        <v>116</v>
      </c>
    </row>
    <row r="371" spans="1:40" x14ac:dyDescent="0.25">
      <c r="A371" s="16"/>
      <c r="B371" s="1" t="s">
        <v>5</v>
      </c>
      <c r="C371" s="24" t="s">
        <v>13</v>
      </c>
      <c r="D371" s="21"/>
      <c r="E371" s="19"/>
      <c r="F371" s="9"/>
      <c r="G371" s="9"/>
      <c r="H371" s="9"/>
      <c r="I371" s="9"/>
      <c r="J371" s="9">
        <v>5</v>
      </c>
      <c r="K371" s="9"/>
      <c r="L371" s="9">
        <v>5</v>
      </c>
      <c r="M371" s="9"/>
      <c r="N371" s="9">
        <v>82</v>
      </c>
      <c r="O371" s="9">
        <v>6</v>
      </c>
      <c r="P371" s="9"/>
      <c r="Q371" s="9"/>
      <c r="R371" s="10">
        <f t="shared" si="62"/>
        <v>98</v>
      </c>
      <c r="AM371" s="24" t="s">
        <v>13</v>
      </c>
      <c r="AN371">
        <v>98</v>
      </c>
    </row>
    <row r="372" spans="1:40" x14ac:dyDescent="0.25">
      <c r="A372" s="1"/>
      <c r="B372" s="1" t="s">
        <v>36</v>
      </c>
      <c r="C372" s="23" t="s">
        <v>36</v>
      </c>
      <c r="D372" s="21"/>
      <c r="E372" s="1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10">
        <f t="shared" si="62"/>
        <v>0</v>
      </c>
      <c r="AM372" s="23" t="s">
        <v>36</v>
      </c>
      <c r="AN372">
        <v>0</v>
      </c>
    </row>
    <row r="373" spans="1:40" x14ac:dyDescent="0.25">
      <c r="A373" s="1"/>
      <c r="B373" s="1"/>
      <c r="C373" s="23"/>
      <c r="D373" s="21"/>
      <c r="E373" s="1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10">
        <f t="shared" si="62"/>
        <v>0</v>
      </c>
      <c r="AM373" s="23"/>
    </row>
    <row r="374" spans="1:40" ht="15.75" thickBot="1" x14ac:dyDescent="0.3">
      <c r="A374" s="1"/>
      <c r="B374" s="1"/>
      <c r="C374" s="35" t="s">
        <v>97</v>
      </c>
      <c r="D374" s="1">
        <f t="shared" ref="D374:Q374" si="65">SUM(D365:D373)</f>
        <v>0</v>
      </c>
      <c r="E374" s="1">
        <f t="shared" si="65"/>
        <v>0</v>
      </c>
      <c r="F374" s="1">
        <f t="shared" si="65"/>
        <v>0</v>
      </c>
      <c r="G374" s="1">
        <f t="shared" si="65"/>
        <v>0</v>
      </c>
      <c r="H374" s="1">
        <f t="shared" si="65"/>
        <v>0</v>
      </c>
      <c r="I374" s="1">
        <f t="shared" si="65"/>
        <v>0</v>
      </c>
      <c r="J374" s="1">
        <f t="shared" si="65"/>
        <v>25</v>
      </c>
      <c r="K374" s="1">
        <f t="shared" si="65"/>
        <v>0</v>
      </c>
      <c r="L374" s="1">
        <f t="shared" si="65"/>
        <v>180</v>
      </c>
      <c r="M374" s="1">
        <f t="shared" si="65"/>
        <v>0</v>
      </c>
      <c r="N374" s="1">
        <f t="shared" si="65"/>
        <v>137</v>
      </c>
      <c r="O374" s="1">
        <f t="shared" si="65"/>
        <v>87</v>
      </c>
      <c r="P374" s="1">
        <f t="shared" si="65"/>
        <v>0</v>
      </c>
      <c r="Q374" s="1">
        <f t="shared" si="65"/>
        <v>300</v>
      </c>
      <c r="R374" s="12">
        <f>SUM(R365:R373)</f>
        <v>729</v>
      </c>
      <c r="AM374" s="35" t="s">
        <v>97</v>
      </c>
      <c r="AN374">
        <v>729</v>
      </c>
    </row>
    <row r="375" spans="1:40" ht="15.75" thickTop="1" x14ac:dyDescent="0.25">
      <c r="C375" s="34" t="s">
        <v>96</v>
      </c>
      <c r="D375">
        <f t="shared" ref="D375:Q375" si="66">COUNT(D365:D372)</f>
        <v>0</v>
      </c>
      <c r="E375">
        <f t="shared" si="66"/>
        <v>0</v>
      </c>
      <c r="F375">
        <f t="shared" si="66"/>
        <v>0</v>
      </c>
      <c r="G375">
        <f t="shared" si="66"/>
        <v>0</v>
      </c>
      <c r="H375">
        <f t="shared" si="66"/>
        <v>0</v>
      </c>
      <c r="I375">
        <f t="shared" si="66"/>
        <v>0</v>
      </c>
      <c r="J375">
        <f t="shared" si="66"/>
        <v>2</v>
      </c>
      <c r="K375">
        <f t="shared" si="66"/>
        <v>0</v>
      </c>
      <c r="L375">
        <f t="shared" si="66"/>
        <v>3</v>
      </c>
      <c r="M375">
        <f t="shared" si="66"/>
        <v>0</v>
      </c>
      <c r="N375">
        <f t="shared" si="66"/>
        <v>3</v>
      </c>
      <c r="O375">
        <f t="shared" si="66"/>
        <v>3</v>
      </c>
      <c r="P375">
        <f t="shared" si="66"/>
        <v>0</v>
      </c>
      <c r="Q375">
        <f t="shared" si="66"/>
        <v>1</v>
      </c>
      <c r="R375" s="36">
        <f>MAX(D375:Q375)</f>
        <v>3</v>
      </c>
      <c r="AM375" s="34" t="s">
        <v>96</v>
      </c>
      <c r="AN375">
        <v>3</v>
      </c>
    </row>
    <row r="376" spans="1:40" x14ac:dyDescent="0.25">
      <c r="R376" s="1"/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showZeros="0" zoomScale="53" zoomScaleNormal="53" workbookViewId="0">
      <selection activeCell="I46" sqref="I46"/>
    </sheetView>
  </sheetViews>
  <sheetFormatPr defaultRowHeight="15" x14ac:dyDescent="0.25"/>
  <cols>
    <col min="2" max="2" width="27.85546875" bestFit="1" customWidth="1"/>
    <col min="3" max="3" width="30.85546875" customWidth="1"/>
    <col min="4" max="17" width="26.85546875" customWidth="1"/>
  </cols>
  <sheetData>
    <row r="1" spans="1:18" ht="22.5" x14ac:dyDescent="0.3">
      <c r="A1" s="1"/>
      <c r="B1" s="4" t="s">
        <v>1</v>
      </c>
      <c r="C1" s="2"/>
      <c r="D1" s="3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25">
      <c r="A2" s="1"/>
      <c r="B2" s="1"/>
      <c r="C2" s="3" t="s">
        <v>100</v>
      </c>
      <c r="D2" s="37" t="s">
        <v>101</v>
      </c>
      <c r="E2" s="37" t="s">
        <v>102</v>
      </c>
      <c r="F2" s="37" t="s">
        <v>103</v>
      </c>
      <c r="G2" s="31" t="s">
        <v>40</v>
      </c>
      <c r="H2" s="31" t="s">
        <v>42</v>
      </c>
      <c r="I2" s="31" t="s">
        <v>43</v>
      </c>
      <c r="J2" s="31" t="s">
        <v>44</v>
      </c>
      <c r="K2" s="31" t="s">
        <v>45</v>
      </c>
      <c r="L2" s="31" t="s">
        <v>46</v>
      </c>
      <c r="M2" s="31" t="s">
        <v>47</v>
      </c>
      <c r="N2" s="31" t="s">
        <v>48</v>
      </c>
      <c r="O2" s="31" t="s">
        <v>46</v>
      </c>
      <c r="P2" s="31" t="s">
        <v>47</v>
      </c>
      <c r="Q2" s="31" t="s">
        <v>48</v>
      </c>
      <c r="R2" s="1"/>
    </row>
    <row r="3" spans="1:18" ht="78" thickBot="1" x14ac:dyDescent="0.35">
      <c r="A3" s="1"/>
      <c r="B3" s="5" t="s">
        <v>2</v>
      </c>
      <c r="C3" s="6" t="s">
        <v>3</v>
      </c>
      <c r="D3" s="39" t="s">
        <v>99</v>
      </c>
      <c r="E3" s="39" t="s">
        <v>99</v>
      </c>
      <c r="F3" s="39" t="s">
        <v>99</v>
      </c>
      <c r="G3" s="39" t="s">
        <v>99</v>
      </c>
      <c r="H3" s="39" t="s">
        <v>99</v>
      </c>
      <c r="I3" s="39" t="s">
        <v>99</v>
      </c>
      <c r="J3" s="39" t="s">
        <v>99</v>
      </c>
      <c r="K3" s="39" t="s">
        <v>99</v>
      </c>
      <c r="L3" s="39" t="s">
        <v>99</v>
      </c>
      <c r="M3" s="39" t="s">
        <v>99</v>
      </c>
      <c r="N3" s="39" t="s">
        <v>99</v>
      </c>
      <c r="O3" s="39" t="s">
        <v>99</v>
      </c>
      <c r="P3" s="39" t="s">
        <v>99</v>
      </c>
      <c r="Q3" s="39" t="s">
        <v>99</v>
      </c>
      <c r="R3" s="8" t="s">
        <v>10</v>
      </c>
    </row>
    <row r="4" spans="1:18" ht="16.5" thickTop="1" thickBot="1" x14ac:dyDescent="0.3">
      <c r="A4" s="13" t="s">
        <v>75</v>
      </c>
      <c r="B4" s="1"/>
      <c r="C4" s="22"/>
      <c r="D4" s="3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5">
      <c r="A5" s="1"/>
      <c r="B5" s="1" t="s">
        <v>26</v>
      </c>
      <c r="C5" s="23" t="s">
        <v>27</v>
      </c>
      <c r="D5" s="21">
        <f>Harkgegevens!D365</f>
        <v>0</v>
      </c>
      <c r="E5" s="19">
        <f>Harkgegevens!E365</f>
        <v>0</v>
      </c>
      <c r="F5" s="9">
        <f>Harkgegevens!F365</f>
        <v>0</v>
      </c>
      <c r="G5" s="9">
        <f>Harkgegevens!G365</f>
        <v>0</v>
      </c>
      <c r="H5" s="9">
        <f>Harkgegevens!H365</f>
        <v>0</v>
      </c>
      <c r="I5" s="9">
        <f>Harkgegevens!I365</f>
        <v>0</v>
      </c>
      <c r="J5" s="9">
        <f>Harkgegevens!J365</f>
        <v>0</v>
      </c>
      <c r="K5" s="9">
        <f>Harkgegevens!K365</f>
        <v>0</v>
      </c>
      <c r="L5" s="9">
        <f>Harkgegevens!L365</f>
        <v>0</v>
      </c>
      <c r="M5" s="9">
        <f>Harkgegevens!M365</f>
        <v>0</v>
      </c>
      <c r="N5" s="9">
        <f>Harkgegevens!N365</f>
        <v>1</v>
      </c>
      <c r="O5" s="9">
        <f>Harkgegevens!O365</f>
        <v>0</v>
      </c>
      <c r="P5" s="9">
        <f>Harkgegevens!P365</f>
        <v>0</v>
      </c>
      <c r="Q5" s="9">
        <f>Harkgegevens!Q365</f>
        <v>0</v>
      </c>
      <c r="R5" s="10">
        <f>SUM(D5:Q5)</f>
        <v>1</v>
      </c>
    </row>
    <row r="6" spans="1:18" x14ac:dyDescent="0.25">
      <c r="A6" s="1"/>
      <c r="B6" s="18" t="s">
        <v>15</v>
      </c>
      <c r="C6" s="24" t="s">
        <v>22</v>
      </c>
      <c r="D6" s="21">
        <f>Harkgegevens!D366</f>
        <v>0</v>
      </c>
      <c r="E6" s="19">
        <f>Harkgegevens!E366</f>
        <v>0</v>
      </c>
      <c r="F6" s="9">
        <f>Harkgegevens!F366</f>
        <v>0</v>
      </c>
      <c r="G6" s="9">
        <f>Harkgegevens!G366</f>
        <v>0</v>
      </c>
      <c r="H6" s="9">
        <f>Harkgegevens!H366</f>
        <v>0</v>
      </c>
      <c r="I6" s="9">
        <f>Harkgegevens!I366</f>
        <v>0</v>
      </c>
      <c r="J6" s="9">
        <f>Harkgegevens!J366</f>
        <v>0</v>
      </c>
      <c r="K6" s="9">
        <f>Harkgegevens!K366</f>
        <v>0</v>
      </c>
      <c r="L6" s="9">
        <f>Harkgegevens!L366</f>
        <v>0</v>
      </c>
      <c r="M6" s="9">
        <f>Harkgegevens!M366</f>
        <v>0</v>
      </c>
      <c r="N6" s="9">
        <f>Harkgegevens!N366</f>
        <v>0</v>
      </c>
      <c r="O6" s="9">
        <f>Harkgegevens!O366</f>
        <v>0</v>
      </c>
      <c r="P6" s="9">
        <f>Harkgegevens!P366</f>
        <v>0</v>
      </c>
      <c r="Q6" s="9">
        <f>Harkgegevens!Q366</f>
        <v>0</v>
      </c>
      <c r="R6" s="10">
        <f t="shared" ref="R6:R13" si="0">SUM(D6:Q6)</f>
        <v>0</v>
      </c>
    </row>
    <row r="7" spans="1:18" x14ac:dyDescent="0.25">
      <c r="A7" s="1"/>
      <c r="B7" s="1" t="s">
        <v>104</v>
      </c>
      <c r="C7" s="23" t="s">
        <v>18</v>
      </c>
      <c r="D7" s="21">
        <f>Harkgegevens!D367</f>
        <v>0</v>
      </c>
      <c r="E7" s="19">
        <f>Harkgegevens!E367</f>
        <v>0</v>
      </c>
      <c r="F7" s="9">
        <f>Harkgegevens!F367</f>
        <v>0</v>
      </c>
      <c r="G7" s="9">
        <f>Harkgegevens!G367</f>
        <v>0</v>
      </c>
      <c r="H7" s="9">
        <f>Harkgegevens!H367</f>
        <v>0</v>
      </c>
      <c r="I7" s="9">
        <f>Harkgegevens!I367</f>
        <v>0</v>
      </c>
      <c r="J7" s="9">
        <f>Harkgegevens!J367</f>
        <v>0</v>
      </c>
      <c r="K7" s="9">
        <f>Harkgegevens!K367</f>
        <v>0</v>
      </c>
      <c r="L7" s="9">
        <f>Harkgegevens!L367</f>
        <v>0</v>
      </c>
      <c r="M7" s="9">
        <f>Harkgegevens!M367</f>
        <v>0</v>
      </c>
      <c r="N7" s="9">
        <f>Harkgegevens!N367</f>
        <v>0</v>
      </c>
      <c r="O7" s="9">
        <f>Harkgegevens!O367</f>
        <v>0</v>
      </c>
      <c r="P7" s="9">
        <f>Harkgegevens!P367</f>
        <v>0</v>
      </c>
      <c r="Q7" s="9">
        <f>Harkgegevens!Q367</f>
        <v>0</v>
      </c>
      <c r="R7" s="10">
        <f t="shared" si="0"/>
        <v>0</v>
      </c>
    </row>
    <row r="8" spans="1:18" x14ac:dyDescent="0.25">
      <c r="A8" s="1"/>
      <c r="B8" s="3" t="s">
        <v>6</v>
      </c>
      <c r="C8" s="23" t="s">
        <v>29</v>
      </c>
      <c r="D8" s="21">
        <f>Harkgegevens!D368</f>
        <v>0</v>
      </c>
      <c r="E8" s="19">
        <f>Harkgegevens!E368</f>
        <v>0</v>
      </c>
      <c r="F8" s="9">
        <f>Harkgegevens!F368</f>
        <v>0</v>
      </c>
      <c r="G8" s="9">
        <f>Harkgegevens!G368</f>
        <v>0</v>
      </c>
      <c r="H8" s="9">
        <f>Harkgegevens!H368</f>
        <v>0</v>
      </c>
      <c r="I8" s="9">
        <f>Harkgegevens!I368</f>
        <v>0</v>
      </c>
      <c r="J8" s="9">
        <f>Harkgegevens!J368</f>
        <v>20</v>
      </c>
      <c r="K8" s="9">
        <f>Harkgegevens!K368</f>
        <v>0</v>
      </c>
      <c r="L8" s="9">
        <f>Harkgegevens!L368</f>
        <v>80</v>
      </c>
      <c r="M8" s="9">
        <f>Harkgegevens!M368</f>
        <v>0</v>
      </c>
      <c r="N8" s="9">
        <f>Harkgegevens!N368</f>
        <v>54</v>
      </c>
      <c r="O8" s="9">
        <f>Harkgegevens!O368</f>
        <v>60</v>
      </c>
      <c r="P8" s="9">
        <f>Harkgegevens!P368</f>
        <v>0</v>
      </c>
      <c r="Q8" s="9">
        <f>Harkgegevens!Q368</f>
        <v>300</v>
      </c>
      <c r="R8" s="10">
        <f t="shared" si="0"/>
        <v>514</v>
      </c>
    </row>
    <row r="9" spans="1:18" x14ac:dyDescent="0.25">
      <c r="A9" s="1"/>
      <c r="B9" s="18" t="s">
        <v>16</v>
      </c>
      <c r="C9" s="24" t="s">
        <v>20</v>
      </c>
      <c r="D9" s="21">
        <f>Harkgegevens!D369</f>
        <v>0</v>
      </c>
      <c r="E9" s="19">
        <f>Harkgegevens!E369</f>
        <v>0</v>
      </c>
      <c r="F9" s="9">
        <f>Harkgegevens!F369</f>
        <v>0</v>
      </c>
      <c r="G9" s="9">
        <f>Harkgegevens!G369</f>
        <v>0</v>
      </c>
      <c r="H9" s="9">
        <f>Harkgegevens!H369</f>
        <v>0</v>
      </c>
      <c r="I9" s="9">
        <f>Harkgegevens!I369</f>
        <v>0</v>
      </c>
      <c r="J9" s="9">
        <f>Harkgegevens!J369</f>
        <v>0</v>
      </c>
      <c r="K9" s="9">
        <f>Harkgegevens!K369</f>
        <v>0</v>
      </c>
      <c r="L9" s="9">
        <f>Harkgegevens!L369</f>
        <v>0</v>
      </c>
      <c r="M9" s="9">
        <f>Harkgegevens!M369</f>
        <v>0</v>
      </c>
      <c r="N9" s="9">
        <f>Harkgegevens!N369</f>
        <v>0</v>
      </c>
      <c r="O9" s="9">
        <f>Harkgegevens!O369</f>
        <v>0</v>
      </c>
      <c r="P9" s="9">
        <f>Harkgegevens!P369</f>
        <v>0</v>
      </c>
      <c r="Q9" s="9">
        <f>Harkgegevens!Q369</f>
        <v>0</v>
      </c>
      <c r="R9" s="10">
        <f t="shared" si="0"/>
        <v>0</v>
      </c>
    </row>
    <row r="10" spans="1:18" x14ac:dyDescent="0.25">
      <c r="A10" s="1"/>
      <c r="B10" s="3" t="s">
        <v>8</v>
      </c>
      <c r="C10" s="24" t="s">
        <v>12</v>
      </c>
      <c r="D10" s="21">
        <f>Harkgegevens!D370</f>
        <v>0</v>
      </c>
      <c r="E10" s="19">
        <f>Harkgegevens!E370</f>
        <v>0</v>
      </c>
      <c r="F10" s="9">
        <f>Harkgegevens!F370</f>
        <v>0</v>
      </c>
      <c r="G10" s="9">
        <f>Harkgegevens!G370</f>
        <v>0</v>
      </c>
      <c r="H10" s="9">
        <f>Harkgegevens!H370</f>
        <v>0</v>
      </c>
      <c r="I10" s="9">
        <f>Harkgegevens!I370</f>
        <v>0</v>
      </c>
      <c r="J10" s="9">
        <f>Harkgegevens!J370</f>
        <v>0</v>
      </c>
      <c r="K10" s="9">
        <f>Harkgegevens!K370</f>
        <v>0</v>
      </c>
      <c r="L10" s="9">
        <f>Harkgegevens!L370</f>
        <v>95</v>
      </c>
      <c r="M10" s="9">
        <f>Harkgegevens!M370</f>
        <v>0</v>
      </c>
      <c r="N10" s="9">
        <f>Harkgegevens!N370</f>
        <v>0</v>
      </c>
      <c r="O10" s="9">
        <f>Harkgegevens!O370</f>
        <v>21</v>
      </c>
      <c r="P10" s="9">
        <f>Harkgegevens!P370</f>
        <v>0</v>
      </c>
      <c r="Q10" s="9">
        <f>Harkgegevens!Q370</f>
        <v>0</v>
      </c>
      <c r="R10" s="10">
        <f t="shared" si="0"/>
        <v>116</v>
      </c>
    </row>
    <row r="11" spans="1:18" x14ac:dyDescent="0.25">
      <c r="A11" s="16"/>
      <c r="B11" s="1" t="s">
        <v>5</v>
      </c>
      <c r="C11" s="24" t="s">
        <v>13</v>
      </c>
      <c r="D11" s="21">
        <f>Harkgegevens!D371</f>
        <v>0</v>
      </c>
      <c r="E11" s="19">
        <f>Harkgegevens!E371</f>
        <v>0</v>
      </c>
      <c r="F11" s="9">
        <f>Harkgegevens!F371</f>
        <v>0</v>
      </c>
      <c r="G11" s="9">
        <f>Harkgegevens!G371</f>
        <v>0</v>
      </c>
      <c r="H11" s="9">
        <f>Harkgegevens!H371</f>
        <v>0</v>
      </c>
      <c r="I11" s="9">
        <f>Harkgegevens!I371</f>
        <v>0</v>
      </c>
      <c r="J11" s="9">
        <f>Harkgegevens!J371</f>
        <v>5</v>
      </c>
      <c r="K11" s="9">
        <f>Harkgegevens!K371</f>
        <v>0</v>
      </c>
      <c r="L11" s="9">
        <f>Harkgegevens!L371</f>
        <v>5</v>
      </c>
      <c r="M11" s="9">
        <f>Harkgegevens!M371</f>
        <v>0</v>
      </c>
      <c r="N11" s="9">
        <f>Harkgegevens!N371</f>
        <v>82</v>
      </c>
      <c r="O11" s="9">
        <f>Harkgegevens!O371</f>
        <v>6</v>
      </c>
      <c r="P11" s="9">
        <f>Harkgegevens!P371</f>
        <v>0</v>
      </c>
      <c r="Q11" s="9">
        <f>Harkgegevens!Q371</f>
        <v>0</v>
      </c>
      <c r="R11" s="10">
        <f t="shared" si="0"/>
        <v>98</v>
      </c>
    </row>
    <row r="12" spans="1:18" x14ac:dyDescent="0.25">
      <c r="A12" s="1"/>
      <c r="B12" s="1" t="s">
        <v>36</v>
      </c>
      <c r="C12" s="23" t="s">
        <v>36</v>
      </c>
      <c r="D12" s="21">
        <f>Harkgegevens!D372</f>
        <v>0</v>
      </c>
      <c r="E12" s="19">
        <f>Harkgegevens!E372</f>
        <v>0</v>
      </c>
      <c r="F12" s="9">
        <f>Harkgegevens!F372</f>
        <v>0</v>
      </c>
      <c r="G12" s="9">
        <f>Harkgegevens!G372</f>
        <v>0</v>
      </c>
      <c r="H12" s="9">
        <f>Harkgegevens!H372</f>
        <v>0</v>
      </c>
      <c r="I12" s="9">
        <f>Harkgegevens!I372</f>
        <v>0</v>
      </c>
      <c r="J12" s="9">
        <f>Harkgegevens!J372</f>
        <v>0</v>
      </c>
      <c r="K12" s="9">
        <f>Harkgegevens!K372</f>
        <v>0</v>
      </c>
      <c r="L12" s="9">
        <f>Harkgegevens!L372</f>
        <v>0</v>
      </c>
      <c r="M12" s="9">
        <f>Harkgegevens!M372</f>
        <v>0</v>
      </c>
      <c r="N12" s="9">
        <f>Harkgegevens!N372</f>
        <v>0</v>
      </c>
      <c r="O12" s="9">
        <f>Harkgegevens!O372</f>
        <v>0</v>
      </c>
      <c r="P12" s="9">
        <f>Harkgegevens!P372</f>
        <v>0</v>
      </c>
      <c r="Q12" s="9">
        <f>Harkgegevens!Q372</f>
        <v>0</v>
      </c>
      <c r="R12" s="10">
        <f t="shared" si="0"/>
        <v>0</v>
      </c>
    </row>
    <row r="13" spans="1:18" x14ac:dyDescent="0.25">
      <c r="A13" s="1"/>
      <c r="B13" s="1"/>
      <c r="C13" s="23"/>
      <c r="D13" s="21">
        <f>Harkgegevens!D373</f>
        <v>0</v>
      </c>
      <c r="E13" s="19">
        <f>Harkgegevens!E373</f>
        <v>0</v>
      </c>
      <c r="F13" s="9">
        <f>Harkgegevens!F373</f>
        <v>0</v>
      </c>
      <c r="G13" s="9">
        <f>Harkgegevens!G373</f>
        <v>0</v>
      </c>
      <c r="H13" s="9">
        <f>Harkgegevens!H373</f>
        <v>0</v>
      </c>
      <c r="I13" s="9">
        <f>Harkgegevens!I373</f>
        <v>0</v>
      </c>
      <c r="J13" s="9">
        <f>Harkgegevens!J373</f>
        <v>0</v>
      </c>
      <c r="K13" s="9">
        <f>Harkgegevens!K373</f>
        <v>0</v>
      </c>
      <c r="L13" s="9">
        <f>Harkgegevens!L373</f>
        <v>0</v>
      </c>
      <c r="M13" s="9">
        <f>Harkgegevens!M373</f>
        <v>0</v>
      </c>
      <c r="N13" s="9">
        <f>Harkgegevens!N373</f>
        <v>0</v>
      </c>
      <c r="O13" s="9">
        <f>Harkgegevens!O373</f>
        <v>0</v>
      </c>
      <c r="P13" s="9">
        <f>Harkgegevens!P373</f>
        <v>0</v>
      </c>
      <c r="Q13" s="9">
        <f>Harkgegevens!Q373</f>
        <v>0</v>
      </c>
      <c r="R13" s="10">
        <f t="shared" si="0"/>
        <v>0</v>
      </c>
    </row>
    <row r="14" spans="1:18" ht="15.75" thickBot="1" x14ac:dyDescent="0.3">
      <c r="A14" s="1"/>
      <c r="B14" s="1"/>
      <c r="C14" s="35" t="s">
        <v>97</v>
      </c>
      <c r="D14" s="1">
        <f t="shared" ref="D14:R14" si="1">SUM(D5:D13)</f>
        <v>0</v>
      </c>
      <c r="E14" s="1">
        <f t="shared" si="1"/>
        <v>0</v>
      </c>
      <c r="F14" s="1">
        <f t="shared" si="1"/>
        <v>0</v>
      </c>
      <c r="G14" s="1">
        <f t="shared" si="1"/>
        <v>0</v>
      </c>
      <c r="H14" s="1">
        <f t="shared" si="1"/>
        <v>0</v>
      </c>
      <c r="I14" s="1">
        <f t="shared" si="1"/>
        <v>0</v>
      </c>
      <c r="J14" s="1">
        <f t="shared" si="1"/>
        <v>25</v>
      </c>
      <c r="K14" s="1">
        <f t="shared" si="1"/>
        <v>0</v>
      </c>
      <c r="L14" s="1">
        <f t="shared" si="1"/>
        <v>180</v>
      </c>
      <c r="M14" s="1">
        <f t="shared" si="1"/>
        <v>0</v>
      </c>
      <c r="N14" s="1">
        <f t="shared" si="1"/>
        <v>137</v>
      </c>
      <c r="O14" s="1">
        <f t="shared" si="1"/>
        <v>87</v>
      </c>
      <c r="P14" s="1">
        <f t="shared" si="1"/>
        <v>0</v>
      </c>
      <c r="Q14" s="1">
        <f t="shared" si="1"/>
        <v>300</v>
      </c>
      <c r="R14" s="12">
        <f t="shared" si="1"/>
        <v>729</v>
      </c>
    </row>
    <row r="15" spans="1:18" ht="15.75" thickTop="1" x14ac:dyDescent="0.25">
      <c r="C15" s="34" t="s">
        <v>96</v>
      </c>
      <c r="D15">
        <f t="shared" ref="D15:Q15" si="2">COUNTIF(D5:D12,"&gt;0")</f>
        <v>0</v>
      </c>
      <c r="E15">
        <f t="shared" si="2"/>
        <v>0</v>
      </c>
      <c r="F15">
        <f t="shared" si="2"/>
        <v>0</v>
      </c>
      <c r="G15">
        <f t="shared" si="2"/>
        <v>0</v>
      </c>
      <c r="H15">
        <f t="shared" si="2"/>
        <v>0</v>
      </c>
      <c r="I15">
        <f t="shared" si="2"/>
        <v>0</v>
      </c>
      <c r="J15">
        <f t="shared" si="2"/>
        <v>2</v>
      </c>
      <c r="K15">
        <f t="shared" si="2"/>
        <v>0</v>
      </c>
      <c r="L15">
        <f t="shared" si="2"/>
        <v>3</v>
      </c>
      <c r="M15">
        <f t="shared" si="2"/>
        <v>0</v>
      </c>
      <c r="N15">
        <f t="shared" si="2"/>
        <v>3</v>
      </c>
      <c r="O15">
        <f t="shared" si="2"/>
        <v>3</v>
      </c>
      <c r="P15">
        <f t="shared" si="2"/>
        <v>0</v>
      </c>
      <c r="Q15">
        <f t="shared" si="2"/>
        <v>1</v>
      </c>
      <c r="R15" s="36">
        <f>AVERAGE(D15:Q15)</f>
        <v>0.8571428571428571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7"/>
  <sheetViews>
    <sheetView topLeftCell="A13" zoomScale="70" zoomScaleNormal="70" workbookViewId="0">
      <selection activeCell="Y13" sqref="Y13"/>
    </sheetView>
  </sheetViews>
  <sheetFormatPr defaultRowHeight="15" x14ac:dyDescent="0.25"/>
  <cols>
    <col min="2" max="2" width="28.5703125" customWidth="1"/>
    <col min="3" max="3" width="26.42578125" customWidth="1"/>
    <col min="13" max="13" width="0" hidden="1" customWidth="1"/>
  </cols>
  <sheetData>
    <row r="2" spans="1:17" x14ac:dyDescent="0.25">
      <c r="B2" s="50" t="s">
        <v>172</v>
      </c>
    </row>
    <row r="3" spans="1:17" x14ac:dyDescent="0.25">
      <c r="D3" s="43">
        <v>23</v>
      </c>
      <c r="E3" s="43">
        <v>24</v>
      </c>
      <c r="F3" s="43">
        <v>25</v>
      </c>
      <c r="G3" s="43">
        <v>26</v>
      </c>
      <c r="H3" s="43">
        <v>27</v>
      </c>
      <c r="I3" s="43">
        <v>28</v>
      </c>
      <c r="J3" s="43">
        <v>29</v>
      </c>
      <c r="K3" s="43">
        <v>30</v>
      </c>
      <c r="L3" s="43">
        <v>31</v>
      </c>
      <c r="M3" s="43" t="s">
        <v>47</v>
      </c>
      <c r="N3" s="43">
        <v>33</v>
      </c>
      <c r="O3" s="43">
        <v>34</v>
      </c>
      <c r="P3" s="43">
        <v>35</v>
      </c>
      <c r="Q3" s="43">
        <v>36</v>
      </c>
    </row>
    <row r="4" spans="1:17" ht="18" thickBot="1" x14ac:dyDescent="0.35">
      <c r="B4" s="5" t="s">
        <v>2</v>
      </c>
      <c r="C4" s="6" t="s">
        <v>3</v>
      </c>
      <c r="D4">
        <v>1</v>
      </c>
      <c r="E4">
        <v>2</v>
      </c>
      <c r="F4">
        <v>3</v>
      </c>
      <c r="G4">
        <v>4</v>
      </c>
      <c r="H4">
        <v>5</v>
      </c>
      <c r="I4">
        <v>6</v>
      </c>
      <c r="J4">
        <v>7</v>
      </c>
      <c r="K4">
        <v>8</v>
      </c>
      <c r="L4">
        <v>9</v>
      </c>
      <c r="M4">
        <v>10</v>
      </c>
      <c r="N4">
        <v>11</v>
      </c>
      <c r="O4">
        <v>12</v>
      </c>
      <c r="P4">
        <v>13</v>
      </c>
      <c r="Q4">
        <v>14</v>
      </c>
    </row>
    <row r="5" spans="1:17" ht="15.75" thickTop="1" x14ac:dyDescent="0.25">
      <c r="A5" s="1" t="s">
        <v>108</v>
      </c>
      <c r="B5" s="1"/>
      <c r="C5" s="22"/>
    </row>
    <row r="6" spans="1:17" x14ac:dyDescent="0.25">
      <c r="A6" s="17">
        <f t="shared" ref="A6:A13" si="0">SUM(D6:Q6)</f>
        <v>3220</v>
      </c>
      <c r="B6" s="1" t="s">
        <v>26</v>
      </c>
      <c r="C6" s="23" t="s">
        <v>110</v>
      </c>
      <c r="D6">
        <f>'punt 01'!D5+'punt 02'!D5+'punt 03'!D5+'punt 04'!D5+'punt 05'!D5+'punt 06'!D5+'punt 07'!D5+'punt 08'!D5+'punt 09'!D5+'punt 10'!D5+'punt 11'!D5+'punt 12'!D5+'punt 13'!D5+'punt 14'!D5+'punt 15'!D5+'punt 16'!D5+'punt 17'!D5+'punt 18'!D5+'punt 19'!D5+'punt 20'!D5+'punt 21'!D5+'punt 22'!D5+'punt 23'!D5+'punt 24'!D5+'punt 25'!D5</f>
        <v>0</v>
      </c>
      <c r="E6">
        <f>'punt 01'!E5+'punt 02'!E5+'punt 03'!E5+'punt 04'!E5+'punt 05'!E5+'punt 06'!E5+'punt 07'!E5+'punt 08'!E5+'punt 09'!E5+'punt 10'!E5+'punt 11'!E5+'punt 12'!E5+'punt 13'!E5+'punt 14'!E5+'punt 15'!E5+'punt 16'!E5+'punt 17'!E5+'punt 18'!E5+'punt 19'!E5+'punt 20'!E5+'punt 21'!E5+'punt 22'!E5+'punt 23'!E5+'punt 24'!E5+'punt 25'!E5</f>
        <v>0</v>
      </c>
      <c r="F6">
        <f>'punt 01'!F5+'punt 02'!F5+'punt 03'!F5+'punt 04'!F5+'punt 05'!F5+'punt 06'!F5+'punt 07'!F5+'punt 08'!F5+'punt 09'!F5+'punt 10'!F5+'punt 11'!F5+'punt 12'!F5+'punt 13'!F5+'punt 14'!F5+'punt 15'!F5+'punt 16'!F5+'punt 17'!F5+'punt 18'!F5+'punt 19'!F5+'punt 20'!F5+'punt 21'!F5+'punt 22'!F5+'punt 23'!F5+'punt 24'!F5+'punt 25'!F5</f>
        <v>2</v>
      </c>
      <c r="G6">
        <f>'punt 01'!G5+'punt 02'!G5+'punt 03'!G5+'punt 04'!G5+'punt 05'!G5+'punt 06'!G5+'punt 07'!G5+'punt 08'!G5+'punt 09'!G5+'punt 10'!G5+'punt 11'!G5+'punt 12'!G5+'punt 13'!G5+'punt 14'!G5+'punt 15'!G5+'punt 16'!G5+'punt 17'!G5+'punt 18'!G5+'punt 19'!G5+'punt 20'!G5+'punt 21'!G5+'punt 22'!G5+'punt 23'!G5+'punt 24'!G5+'punt 25'!G5</f>
        <v>0</v>
      </c>
      <c r="H6">
        <f>'punt 01'!H5+'punt 02'!H5+'punt 03'!H5+'punt 04'!H5+'punt 05'!H5+'punt 06'!H5+'punt 07'!H5+'punt 08'!H5+'punt 09'!H5+'punt 10'!H5+'punt 11'!H5+'punt 12'!H5+'punt 13'!H5+'punt 14'!H5+'punt 15'!H5+'punt 16'!H5+'punt 17'!H5+'punt 18'!H5+'punt 19'!H5+'punt 20'!H5+'punt 21'!H5+'punt 22'!H5+'punt 23'!H5+'punt 24'!H5+'punt 25'!H5</f>
        <v>252</v>
      </c>
      <c r="I6">
        <f>'punt 01'!I5+'punt 02'!I5+'punt 03'!I5+'punt 04'!I5+'punt 05'!I5+'punt 06'!I5+'punt 07'!I5+'punt 08'!I5+'punt 09'!I5+'punt 10'!I5+'punt 11'!I5+'punt 12'!I5+'punt 13'!I5+'punt 14'!I5+'punt 15'!I5+'punt 16'!I5+'punt 17'!I5+'punt 18'!I5+'punt 19'!I5+'punt 20'!I5+'punt 21'!I5+'punt 22'!I5+'punt 23'!I5+'punt 24'!I5+'punt 25'!I5</f>
        <v>377</v>
      </c>
      <c r="J6">
        <f>'punt 01'!J5+'punt 02'!J5+'punt 03'!J5+'punt 04'!J5+'punt 05'!J5+'punt 06'!J5+'punt 07'!J5+'punt 08'!J5+'punt 09'!J5+'punt 10'!J5+'punt 11'!J5+'punt 12'!J5+'punt 13'!J5+'punt 14'!J5+'punt 15'!J5+'punt 16'!J5+'punt 17'!J5+'punt 18'!J5+'punt 19'!J5+'punt 20'!J5+'punt 21'!J5+'punt 22'!J5+'punt 23'!J5+'punt 24'!J5+'punt 25'!J5</f>
        <v>380</v>
      </c>
      <c r="K6">
        <f>'punt 01'!K5+'punt 02'!K5+'punt 03'!K5+'punt 04'!K5+'punt 05'!K5+'punt 06'!K5+'punt 07'!K5+'punt 08'!K5+'punt 09'!K5+'punt 10'!K5+'punt 11'!K5+'punt 12'!K5+'punt 13'!K5+'punt 14'!K5+'punt 15'!K5+'punt 16'!K5+'punt 17'!K5+'punt 18'!K5+'punt 19'!K5+'punt 20'!K5+'punt 21'!K5+'punt 22'!K5+'punt 23'!K5+'punt 24'!K5+'punt 25'!K5</f>
        <v>965</v>
      </c>
      <c r="L6">
        <f>'punt 01'!L5+'punt 02'!L5+'punt 03'!L5+'punt 04'!L5+'punt 05'!L5+'punt 06'!L5+'punt 07'!L5+'punt 08'!L5+'punt 09'!L5+'punt 10'!L5+'punt 11'!L5+'punt 12'!L5+'punt 13'!L5+'punt 14'!L5+'punt 15'!L5+'punt 16'!L5+'punt 17'!L5+'punt 18'!L5+'punt 19'!L5+'punt 20'!L5+'punt 21'!L5+'punt 22'!L5+'punt 23'!L5+'punt 24'!L5+'punt 25'!L5</f>
        <v>445</v>
      </c>
      <c r="M6">
        <f>'punt 01'!M5+'punt 02'!M5+'punt 03'!M5+'punt 04'!M5+'punt 05'!M5+'punt 06'!M5+'punt 07'!M5+'punt 08'!M5+'punt 09'!M5+'punt 10'!M5+'punt 11'!M5+'punt 12'!M5+'punt 13'!M5+'punt 14'!M5+'punt 15'!M5+'punt 16'!M5+'punt 17'!M5+'punt 18'!M5+'punt 19'!M5+'punt 20'!M5+'punt 21'!M5+'punt 22'!M5+'punt 23'!M5+'punt 24'!M5+'punt 25'!M5</f>
        <v>0</v>
      </c>
      <c r="N6">
        <f>'punt 01'!N5+'punt 02'!N5+'punt 03'!N5+'punt 04'!N5+'punt 05'!N5+'punt 06'!N5+'punt 07'!N5+'punt 08'!N5+'punt 09'!N5+'punt 10'!N5+'punt 11'!N5+'punt 12'!N5+'punt 13'!N5+'punt 14'!N5+'punt 15'!N5+'punt 16'!N5+'punt 17'!N5+'punt 18'!N5+'punt 19'!N5+'punt 20'!N5+'punt 21'!N5+'punt 22'!N5+'punt 23'!N5+'punt 24'!N5+'punt 25'!N5</f>
        <v>526</v>
      </c>
      <c r="O6">
        <f>'punt 01'!O5+'punt 02'!O5+'punt 03'!O5+'punt 04'!O5+'punt 05'!O5+'punt 06'!O5+'punt 07'!O5+'punt 08'!O5+'punt 09'!O5+'punt 10'!O5+'punt 11'!O5+'punt 12'!O5+'punt 13'!O5+'punt 14'!O5+'punt 15'!O5+'punt 16'!O5+'punt 17'!O5+'punt 18'!O5+'punt 19'!O5+'punt 20'!O5+'punt 21'!O5+'punt 22'!O5+'punt 23'!O5+'punt 24'!O5+'punt 25'!O5</f>
        <v>0</v>
      </c>
      <c r="P6">
        <f>'punt 01'!P5+'punt 02'!P5+'punt 03'!P5+'punt 04'!P5+'punt 05'!P5+'punt 06'!P5+'punt 07'!P5+'punt 08'!P5+'punt 09'!P5+'punt 10'!P5+'punt 11'!P5+'punt 12'!P5+'punt 13'!P5+'punt 14'!P5+'punt 15'!P5+'punt 16'!P5+'punt 17'!P5+'punt 18'!P5+'punt 19'!P5+'punt 20'!P5+'punt 21'!P5+'punt 22'!P5+'punt 23'!P5+'punt 24'!P5+'punt 25'!P5</f>
        <v>108</v>
      </c>
      <c r="Q6">
        <f>'punt 01'!Q5+'punt 02'!Q5+'punt 03'!Q5+'punt 04'!Q5+'punt 05'!Q5+'punt 06'!Q5+'punt 07'!Q5+'punt 08'!Q5+'punt 09'!Q5+'punt 10'!Q5+'punt 11'!Q5+'punt 12'!Q5+'punt 13'!Q5+'punt 14'!Q5+'punt 15'!Q5+'punt 16'!Q5+'punt 17'!Q5+'punt 18'!Q5+'punt 19'!Q5+'punt 20'!Q5+'punt 21'!Q5+'punt 22'!Q5+'punt 23'!Q5+'punt 24'!Q5+'punt 25'!Q5</f>
        <v>165</v>
      </c>
    </row>
    <row r="7" spans="1:17" x14ac:dyDescent="0.25">
      <c r="A7" s="17">
        <f t="shared" si="0"/>
        <v>258</v>
      </c>
      <c r="B7" s="18" t="s">
        <v>15</v>
      </c>
      <c r="C7" s="24" t="s">
        <v>22</v>
      </c>
      <c r="D7">
        <f>'punt 01'!D6+'punt 02'!D6+'punt 03'!D6+'punt 04'!D6+'punt 05'!D6+'punt 06'!D6+'punt 07'!D6+'punt 08'!D6+'punt 09'!D6+'punt 10'!D6+'punt 11'!D6+'punt 12'!D6+'punt 13'!D6+'punt 14'!D6+'punt 15'!D6+'punt 16'!D6+'punt 17'!D6+'punt 18'!D6+'punt 19'!D6+'punt 20'!D6+'punt 21'!D6+'punt 22'!D6+'punt 23'!D6+'punt 24'!D6+'punt 25'!D6</f>
        <v>0</v>
      </c>
      <c r="E7">
        <f>'punt 01'!E6+'punt 02'!E6+'punt 03'!E6+'punt 04'!E6+'punt 05'!E6+'punt 06'!E6+'punt 07'!E6+'punt 08'!E6+'punt 09'!E6+'punt 10'!E6+'punt 11'!E6+'punt 12'!E6+'punt 13'!E6+'punt 14'!E6+'punt 15'!E6+'punt 16'!E6+'punt 17'!E6+'punt 18'!E6+'punt 19'!E6+'punt 20'!E6+'punt 21'!E6+'punt 22'!E6+'punt 23'!E6+'punt 24'!E6+'punt 25'!E6</f>
        <v>0</v>
      </c>
      <c r="F7">
        <f>'punt 01'!F6+'punt 02'!F6+'punt 03'!F6+'punt 04'!F6+'punt 05'!F6+'punt 06'!F6+'punt 07'!F6+'punt 08'!F6+'punt 09'!F6+'punt 10'!F6+'punt 11'!F6+'punt 12'!F6+'punt 13'!F6+'punt 14'!F6+'punt 15'!F6+'punt 16'!F6+'punt 17'!F6+'punt 18'!F6+'punt 19'!F6+'punt 20'!F6+'punt 21'!F6+'punt 22'!F6+'punt 23'!F6+'punt 24'!F6+'punt 25'!F6</f>
        <v>0</v>
      </c>
      <c r="G7">
        <f>'punt 01'!G6+'punt 02'!G6+'punt 03'!G6+'punt 04'!G6+'punt 05'!G6+'punt 06'!G6+'punt 07'!G6+'punt 08'!G6+'punt 09'!G6+'punt 10'!G6+'punt 11'!G6+'punt 12'!G6+'punt 13'!G6+'punt 14'!G6+'punt 15'!G6+'punt 16'!G6+'punt 17'!G6+'punt 18'!G6+'punt 19'!G6+'punt 20'!G6+'punt 21'!G6+'punt 22'!G6+'punt 23'!G6+'punt 24'!G6+'punt 25'!G6</f>
        <v>0</v>
      </c>
      <c r="H7">
        <f>'punt 01'!H6+'punt 02'!H6+'punt 03'!H6+'punt 04'!H6+'punt 05'!H6+'punt 06'!H6+'punt 07'!H6+'punt 08'!H6+'punt 09'!H6+'punt 10'!H6+'punt 11'!H6+'punt 12'!H6+'punt 13'!H6+'punt 14'!H6+'punt 15'!H6+'punt 16'!H6+'punt 17'!H6+'punt 18'!H6+'punt 19'!H6+'punt 20'!H6+'punt 21'!H6+'punt 22'!H6+'punt 23'!H6+'punt 24'!H6+'punt 25'!H6</f>
        <v>2</v>
      </c>
      <c r="I7">
        <f>'punt 01'!I6+'punt 02'!I6+'punt 03'!I6+'punt 04'!I6+'punt 05'!I6+'punt 06'!I6+'punt 07'!I6+'punt 08'!I6+'punt 09'!I6+'punt 10'!I6+'punt 11'!I6+'punt 12'!I6+'punt 13'!I6+'punt 14'!I6+'punt 15'!I6+'punt 16'!I6+'punt 17'!I6+'punt 18'!I6+'punt 19'!I6+'punt 20'!I6+'punt 21'!I6+'punt 22'!I6+'punt 23'!I6+'punt 24'!I6+'punt 25'!I6</f>
        <v>5</v>
      </c>
      <c r="J7">
        <f>'punt 01'!J6+'punt 02'!J6+'punt 03'!J6+'punt 04'!J6+'punt 05'!J6+'punt 06'!J6+'punt 07'!J6+'punt 08'!J6+'punt 09'!J6+'punt 10'!J6+'punt 11'!J6+'punt 12'!J6+'punt 13'!J6+'punt 14'!J6+'punt 15'!J6+'punt 16'!J6+'punt 17'!J6+'punt 18'!J6+'punt 19'!J6+'punt 20'!J6+'punt 21'!J6+'punt 22'!J6+'punt 23'!J6+'punt 24'!J6+'punt 25'!J6</f>
        <v>50</v>
      </c>
      <c r="K7">
        <f>'punt 01'!K6+'punt 02'!K6+'punt 03'!K6+'punt 04'!K6+'punt 05'!K6+'punt 06'!K6+'punt 07'!K6+'punt 08'!K6+'punt 09'!K6+'punt 10'!K6+'punt 11'!K6+'punt 12'!K6+'punt 13'!K6+'punt 14'!K6+'punt 15'!K6+'punt 16'!K6+'punt 17'!K6+'punt 18'!K6+'punt 19'!K6+'punt 20'!K6+'punt 21'!K6+'punt 22'!K6+'punt 23'!K6+'punt 24'!K6+'punt 25'!K6</f>
        <v>10</v>
      </c>
      <c r="L7">
        <f>'punt 01'!L6+'punt 02'!L6+'punt 03'!L6+'punt 04'!L6+'punt 05'!L6+'punt 06'!L6+'punt 07'!L6+'punt 08'!L6+'punt 09'!L6+'punt 10'!L6+'punt 11'!L6+'punt 12'!L6+'punt 13'!L6+'punt 14'!L6+'punt 15'!L6+'punt 16'!L6+'punt 17'!L6+'punt 18'!L6+'punt 19'!L6+'punt 20'!L6+'punt 21'!L6+'punt 22'!L6+'punt 23'!L6+'punt 24'!L6+'punt 25'!L6</f>
        <v>139</v>
      </c>
      <c r="M7">
        <f>'punt 01'!M6+'punt 02'!M6+'punt 03'!M6+'punt 04'!M6+'punt 05'!M6+'punt 06'!M6+'punt 07'!M6+'punt 08'!M6+'punt 09'!M6+'punt 10'!M6+'punt 11'!M6+'punt 12'!M6+'punt 13'!M6+'punt 14'!M6+'punt 15'!M6+'punt 16'!M6+'punt 17'!M6+'punt 18'!M6+'punt 19'!M6+'punt 20'!M6+'punt 21'!M6+'punt 22'!M6+'punt 23'!M6+'punt 24'!M6+'punt 25'!M6</f>
        <v>0</v>
      </c>
      <c r="N7">
        <f>'punt 01'!N6+'punt 02'!N6+'punt 03'!N6+'punt 04'!N6+'punt 05'!N6+'punt 06'!N6+'punt 07'!N6+'punt 08'!N6+'punt 09'!N6+'punt 10'!N6+'punt 11'!N6+'punt 12'!N6+'punt 13'!N6+'punt 14'!N6+'punt 15'!N6+'punt 16'!N6+'punt 17'!N6+'punt 18'!N6+'punt 19'!N6+'punt 20'!N6+'punt 21'!N6+'punt 22'!N6+'punt 23'!N6+'punt 24'!N6+'punt 25'!N6</f>
        <v>7</v>
      </c>
      <c r="O7">
        <f>'punt 01'!O6+'punt 02'!O6+'punt 03'!O6+'punt 04'!O6+'punt 05'!O6+'punt 06'!O6+'punt 07'!O6+'punt 08'!O6+'punt 09'!O6+'punt 10'!O6+'punt 11'!O6+'punt 12'!O6+'punt 13'!O6+'punt 14'!O6+'punt 15'!O6+'punt 16'!O6+'punt 17'!O6+'punt 18'!O6+'punt 19'!O6+'punt 20'!O6+'punt 21'!O6+'punt 22'!O6+'punt 23'!O6+'punt 24'!O6+'punt 25'!O6</f>
        <v>38</v>
      </c>
      <c r="P7">
        <f>'punt 01'!P6+'punt 02'!P6+'punt 03'!P6+'punt 04'!P6+'punt 05'!P6+'punt 06'!P6+'punt 07'!P6+'punt 08'!P6+'punt 09'!P6+'punt 10'!P6+'punt 11'!P6+'punt 12'!P6+'punt 13'!P6+'punt 14'!P6+'punt 15'!P6+'punt 16'!P6+'punt 17'!P6+'punt 18'!P6+'punt 19'!P6+'punt 20'!P6+'punt 21'!P6+'punt 22'!P6+'punt 23'!P6+'punt 24'!P6+'punt 25'!P6</f>
        <v>7</v>
      </c>
      <c r="Q7">
        <f>'punt 01'!Q6+'punt 02'!Q6+'punt 03'!Q6+'punt 04'!Q6+'punt 05'!Q6+'punt 06'!Q6+'punt 07'!Q6+'punt 08'!Q6+'punt 09'!Q6+'punt 10'!Q6+'punt 11'!Q6+'punt 12'!Q6+'punt 13'!Q6+'punt 14'!Q6+'punt 15'!Q6+'punt 16'!Q6+'punt 17'!Q6+'punt 18'!Q6+'punt 19'!Q6+'punt 20'!Q6+'punt 21'!Q6+'punt 22'!Q6+'punt 23'!Q6+'punt 24'!Q6+'punt 25'!Q6</f>
        <v>0</v>
      </c>
    </row>
    <row r="8" spans="1:17" x14ac:dyDescent="0.25">
      <c r="A8" s="17">
        <f t="shared" si="0"/>
        <v>1256</v>
      </c>
      <c r="B8" s="1" t="s">
        <v>104</v>
      </c>
      <c r="C8" s="23" t="s">
        <v>18</v>
      </c>
      <c r="D8">
        <f>'punt 01'!D7+'punt 02'!D7+'punt 03'!D7+'punt 04'!D7+'punt 05'!D7+'punt 06'!D7+'punt 07'!D7+'punt 08'!D7+'punt 09'!D7+'punt 10'!D7+'punt 11'!D7+'punt 12'!D7+'punt 13'!D7+'punt 14'!D7+'punt 15'!D7+'punt 16'!D7+'punt 17'!D7+'punt 18'!D7+'punt 19'!D7+'punt 20'!D7+'punt 21'!D7+'punt 22'!D7+'punt 23'!D7+'punt 24'!D7+'punt 25'!D7</f>
        <v>0</v>
      </c>
      <c r="E8">
        <f>'punt 01'!E7+'punt 02'!E7+'punt 03'!E7+'punt 04'!E7+'punt 05'!E7+'punt 06'!E7+'punt 07'!E7+'punt 08'!E7+'punt 09'!E7+'punt 10'!E7+'punt 11'!E7+'punt 12'!E7+'punt 13'!E7+'punt 14'!E7+'punt 15'!E7+'punt 16'!E7+'punt 17'!E7+'punt 18'!E7+'punt 19'!E7+'punt 20'!E7+'punt 21'!E7+'punt 22'!E7+'punt 23'!E7+'punt 24'!E7+'punt 25'!E7</f>
        <v>0</v>
      </c>
      <c r="F8">
        <f>'punt 01'!F7+'punt 02'!F7+'punt 03'!F7+'punt 04'!F7+'punt 05'!F7+'punt 06'!F7+'punt 07'!F7+'punt 08'!F7+'punt 09'!F7+'punt 10'!F7+'punt 11'!F7+'punt 12'!F7+'punt 13'!F7+'punt 14'!F7+'punt 15'!F7+'punt 16'!F7+'punt 17'!F7+'punt 18'!F7+'punt 19'!F7+'punt 20'!F7+'punt 21'!F7+'punt 22'!F7+'punt 23'!F7+'punt 24'!F7+'punt 25'!F7</f>
        <v>0</v>
      </c>
      <c r="G8">
        <f>'punt 01'!G7+'punt 02'!G7+'punt 03'!G7+'punt 04'!G7+'punt 05'!G7+'punt 06'!G7+'punt 07'!G7+'punt 08'!G7+'punt 09'!G7+'punt 10'!G7+'punt 11'!G7+'punt 12'!G7+'punt 13'!G7+'punt 14'!G7+'punt 15'!G7+'punt 16'!G7+'punt 17'!G7+'punt 18'!G7+'punt 19'!G7+'punt 20'!G7+'punt 21'!G7+'punt 22'!G7+'punt 23'!G7+'punt 24'!G7+'punt 25'!G7</f>
        <v>0</v>
      </c>
      <c r="H8">
        <f>'punt 01'!H7+'punt 02'!H7+'punt 03'!H7+'punt 04'!H7+'punt 05'!H7+'punt 06'!H7+'punt 07'!H7+'punt 08'!H7+'punt 09'!H7+'punt 10'!H7+'punt 11'!H7+'punt 12'!H7+'punt 13'!H7+'punt 14'!H7+'punt 15'!H7+'punt 16'!H7+'punt 17'!H7+'punt 18'!H7+'punt 19'!H7+'punt 20'!H7+'punt 21'!H7+'punt 22'!H7+'punt 23'!H7+'punt 24'!H7+'punt 25'!H7</f>
        <v>3</v>
      </c>
      <c r="I8">
        <f>'punt 01'!I7+'punt 02'!I7+'punt 03'!I7+'punt 04'!I7+'punt 05'!I7+'punt 06'!I7+'punt 07'!I7+'punt 08'!I7+'punt 09'!I7+'punt 10'!I7+'punt 11'!I7+'punt 12'!I7+'punt 13'!I7+'punt 14'!I7+'punt 15'!I7+'punt 16'!I7+'punt 17'!I7+'punt 18'!I7+'punt 19'!I7+'punt 20'!I7+'punt 21'!I7+'punt 22'!I7+'punt 23'!I7+'punt 24'!I7+'punt 25'!I7</f>
        <v>226</v>
      </c>
      <c r="J8">
        <f>'punt 01'!J7+'punt 02'!J7+'punt 03'!J7+'punt 04'!J7+'punt 05'!J7+'punt 06'!J7+'punt 07'!J7+'punt 08'!J7+'punt 09'!J7+'punt 10'!J7+'punt 11'!J7+'punt 12'!J7+'punt 13'!J7+'punt 14'!J7+'punt 15'!J7+'punt 16'!J7+'punt 17'!J7+'punt 18'!J7+'punt 19'!J7+'punt 20'!J7+'punt 21'!J7+'punt 22'!J7+'punt 23'!J7+'punt 24'!J7+'punt 25'!J7</f>
        <v>700</v>
      </c>
      <c r="K8">
        <f>'punt 01'!K7+'punt 02'!K7+'punt 03'!K7+'punt 04'!K7+'punt 05'!K7+'punt 06'!K7+'punt 07'!K7+'punt 08'!K7+'punt 09'!K7+'punt 10'!K7+'punt 11'!K7+'punt 12'!K7+'punt 13'!K7+'punt 14'!K7+'punt 15'!K7+'punt 16'!K7+'punt 17'!K7+'punt 18'!K7+'punt 19'!K7+'punt 20'!K7+'punt 21'!K7+'punt 22'!K7+'punt 23'!K7+'punt 24'!K7+'punt 25'!K7</f>
        <v>235</v>
      </c>
      <c r="L8">
        <f>'punt 01'!L7+'punt 02'!L7+'punt 03'!L7+'punt 04'!L7+'punt 05'!L7+'punt 06'!L7+'punt 07'!L7+'punt 08'!L7+'punt 09'!L7+'punt 10'!L7+'punt 11'!L7+'punt 12'!L7+'punt 13'!L7+'punt 14'!L7+'punt 15'!L7+'punt 16'!L7+'punt 17'!L7+'punt 18'!L7+'punt 19'!L7+'punt 20'!L7+'punt 21'!L7+'punt 22'!L7+'punt 23'!L7+'punt 24'!L7+'punt 25'!L7</f>
        <v>20</v>
      </c>
      <c r="M8">
        <f>'punt 01'!M7+'punt 02'!M7+'punt 03'!M7+'punt 04'!M7+'punt 05'!M7+'punt 06'!M7+'punt 07'!M7+'punt 08'!M7+'punt 09'!M7+'punt 10'!M7+'punt 11'!M7+'punt 12'!M7+'punt 13'!M7+'punt 14'!M7+'punt 15'!M7+'punt 16'!M7+'punt 17'!M7+'punt 18'!M7+'punt 19'!M7+'punt 20'!M7+'punt 21'!M7+'punt 22'!M7+'punt 23'!M7+'punt 24'!M7+'punt 25'!M7</f>
        <v>0</v>
      </c>
      <c r="N8">
        <f>'punt 01'!N7+'punt 02'!N7+'punt 03'!N7+'punt 04'!N7+'punt 05'!N7+'punt 06'!N7+'punt 07'!N7+'punt 08'!N7+'punt 09'!N7+'punt 10'!N7+'punt 11'!N7+'punt 12'!N7+'punt 13'!N7+'punt 14'!N7+'punt 15'!N7+'punt 16'!N7+'punt 17'!N7+'punt 18'!N7+'punt 19'!N7+'punt 20'!N7+'punt 21'!N7+'punt 22'!N7+'punt 23'!N7+'punt 24'!N7+'punt 25'!N7</f>
        <v>50</v>
      </c>
      <c r="O8">
        <f>'punt 01'!O7+'punt 02'!O7+'punt 03'!O7+'punt 04'!O7+'punt 05'!O7+'punt 06'!O7+'punt 07'!O7+'punt 08'!O7+'punt 09'!O7+'punt 10'!O7+'punt 11'!O7+'punt 12'!O7+'punt 13'!O7+'punt 14'!O7+'punt 15'!O7+'punt 16'!O7+'punt 17'!O7+'punt 18'!O7+'punt 19'!O7+'punt 20'!O7+'punt 21'!O7+'punt 22'!O7+'punt 23'!O7+'punt 24'!O7+'punt 25'!O7</f>
        <v>12</v>
      </c>
      <c r="P8">
        <f>'punt 01'!P7+'punt 02'!P7+'punt 03'!P7+'punt 04'!P7+'punt 05'!P7+'punt 06'!P7+'punt 07'!P7+'punt 08'!P7+'punt 09'!P7+'punt 10'!P7+'punt 11'!P7+'punt 12'!P7+'punt 13'!P7+'punt 14'!P7+'punt 15'!P7+'punt 16'!P7+'punt 17'!P7+'punt 18'!P7+'punt 19'!P7+'punt 20'!P7+'punt 21'!P7+'punt 22'!P7+'punt 23'!P7+'punt 24'!P7+'punt 25'!P7</f>
        <v>0</v>
      </c>
      <c r="Q8">
        <f>'punt 01'!Q7+'punt 02'!Q7+'punt 03'!Q7+'punt 04'!Q7+'punt 05'!Q7+'punt 06'!Q7+'punt 07'!Q7+'punt 08'!Q7+'punt 09'!Q7+'punt 10'!Q7+'punt 11'!Q7+'punt 12'!Q7+'punt 13'!Q7+'punt 14'!Q7+'punt 15'!Q7+'punt 16'!Q7+'punt 17'!Q7+'punt 18'!Q7+'punt 19'!Q7+'punt 20'!Q7+'punt 21'!Q7+'punt 22'!Q7+'punt 23'!Q7+'punt 24'!Q7+'punt 25'!Q7</f>
        <v>10</v>
      </c>
    </row>
    <row r="9" spans="1:17" x14ac:dyDescent="0.25">
      <c r="A9" s="17">
        <f t="shared" si="0"/>
        <v>24922</v>
      </c>
      <c r="B9" s="3" t="s">
        <v>6</v>
      </c>
      <c r="C9" s="23" t="s">
        <v>29</v>
      </c>
      <c r="D9">
        <f>'punt 01'!D8+'punt 02'!D8+'punt 03'!D8+'punt 04'!D8+'punt 05'!D8+'punt 06'!D8+'punt 07'!D8+'punt 08'!D8+'punt 09'!D8+'punt 10'!D8+'punt 11'!D8+'punt 12'!D8+'punt 13'!D8+'punt 14'!D8+'punt 15'!D8+'punt 16'!D8+'punt 17'!D8+'punt 18'!D8+'punt 19'!D8+'punt 20'!D8+'punt 21'!D8+'punt 22'!D8+'punt 23'!D8+'punt 24'!D8+'punt 25'!D8</f>
        <v>0</v>
      </c>
      <c r="E9">
        <f>'punt 01'!E8+'punt 02'!E8+'punt 03'!E8+'punt 04'!E8+'punt 05'!E8+'punt 06'!E8+'punt 07'!E8+'punt 08'!E8+'punt 09'!E8+'punt 10'!E8+'punt 11'!E8+'punt 12'!E8+'punt 13'!E8+'punt 14'!E8+'punt 15'!E8+'punt 16'!E8+'punt 17'!E8+'punt 18'!E8+'punt 19'!E8+'punt 20'!E8+'punt 21'!E8+'punt 22'!E8+'punt 23'!E8+'punt 24'!E8+'punt 25'!E8</f>
        <v>0</v>
      </c>
      <c r="F9">
        <f>'punt 01'!F8+'punt 02'!F8+'punt 03'!F8+'punt 04'!F8+'punt 05'!F8+'punt 06'!F8+'punt 07'!F8+'punt 08'!F8+'punt 09'!F8+'punt 10'!F8+'punt 11'!F8+'punt 12'!F8+'punt 13'!F8+'punt 14'!F8+'punt 15'!F8+'punt 16'!F8+'punt 17'!F8+'punt 18'!F8+'punt 19'!F8+'punt 20'!F8+'punt 21'!F8+'punt 22'!F8+'punt 23'!F8+'punt 24'!F8+'punt 25'!F8</f>
        <v>0</v>
      </c>
      <c r="G9">
        <f>'punt 01'!G8+'punt 02'!G8+'punt 03'!G8+'punt 04'!G8+'punt 05'!G8+'punt 06'!G8+'punt 07'!G8+'punt 08'!G8+'punt 09'!G8+'punt 10'!G8+'punt 11'!G8+'punt 12'!G8+'punt 13'!G8+'punt 14'!G8+'punt 15'!G8+'punt 16'!G8+'punt 17'!G8+'punt 18'!G8+'punt 19'!G8+'punt 20'!G8+'punt 21'!G8+'punt 22'!G8+'punt 23'!G8+'punt 24'!G8+'punt 25'!G8</f>
        <v>0</v>
      </c>
      <c r="H9">
        <f>'punt 01'!H8+'punt 02'!H8+'punt 03'!H8+'punt 04'!H8+'punt 05'!H8+'punt 06'!H8+'punt 07'!H8+'punt 08'!H8+'punt 09'!H8+'punt 10'!H8+'punt 11'!H8+'punt 12'!H8+'punt 13'!H8+'punt 14'!H8+'punt 15'!H8+'punt 16'!H8+'punt 17'!H8+'punt 18'!H8+'punt 19'!H8+'punt 20'!H8+'punt 21'!H8+'punt 22'!H8+'punt 23'!H8+'punt 24'!H8+'punt 25'!H8</f>
        <v>910</v>
      </c>
      <c r="I9">
        <f>'punt 01'!I8+'punt 02'!I8+'punt 03'!I8+'punt 04'!I8+'punt 05'!I8+'punt 06'!I8+'punt 07'!I8+'punt 08'!I8+'punt 09'!I8+'punt 10'!I8+'punt 11'!I8+'punt 12'!I8+'punt 13'!I8+'punt 14'!I8+'punt 15'!I8+'punt 16'!I8+'punt 17'!I8+'punt 18'!I8+'punt 19'!I8+'punt 20'!I8+'punt 21'!I8+'punt 22'!I8+'punt 23'!I8+'punt 24'!I8+'punt 25'!I8</f>
        <v>1929</v>
      </c>
      <c r="J9">
        <f>'punt 01'!J8+'punt 02'!J8+'punt 03'!J8+'punt 04'!J8+'punt 05'!J8+'punt 06'!J8+'punt 07'!J8+'punt 08'!J8+'punt 09'!J8+'punt 10'!J8+'punt 11'!J8+'punt 12'!J8+'punt 13'!J8+'punt 14'!J8+'punt 15'!J8+'punt 16'!J8+'punt 17'!J8+'punt 18'!J8+'punt 19'!J8+'punt 20'!J8+'punt 21'!J8+'punt 22'!J8+'punt 23'!J8+'punt 24'!J8+'punt 25'!J8</f>
        <v>2443</v>
      </c>
      <c r="K9">
        <f>'punt 01'!K8+'punt 02'!K8+'punt 03'!K8+'punt 04'!K8+'punt 05'!K8+'punt 06'!K8+'punt 07'!K8+'punt 08'!K8+'punt 09'!K8+'punt 10'!K8+'punt 11'!K8+'punt 12'!K8+'punt 13'!K8+'punt 14'!K8+'punt 15'!K8+'punt 16'!K8+'punt 17'!K8+'punt 18'!K8+'punt 19'!K8+'punt 20'!K8+'punt 21'!K8+'punt 22'!K8+'punt 23'!K8+'punt 24'!K8+'punt 25'!K8</f>
        <v>1225</v>
      </c>
      <c r="L9">
        <f>'punt 01'!L8+'punt 02'!L8+'punt 03'!L8+'punt 04'!L8+'punt 05'!L8+'punt 06'!L8+'punt 07'!L8+'punt 08'!L8+'punt 09'!L8+'punt 10'!L8+'punt 11'!L8+'punt 12'!L8+'punt 13'!L8+'punt 14'!L8+'punt 15'!L8+'punt 16'!L8+'punt 17'!L8+'punt 18'!L8+'punt 19'!L8+'punt 20'!L8+'punt 21'!L8+'punt 22'!L8+'punt 23'!L8+'punt 24'!L8+'punt 25'!L8</f>
        <v>3382</v>
      </c>
      <c r="M9">
        <f>'punt 01'!M8+'punt 02'!M8+'punt 03'!M8+'punt 04'!M8+'punt 05'!M8+'punt 06'!M8+'punt 07'!M8+'punt 08'!M8+'punt 09'!M8+'punt 10'!M8+'punt 11'!M8+'punt 12'!M8+'punt 13'!M8+'punt 14'!M8+'punt 15'!M8+'punt 16'!M8+'punt 17'!M8+'punt 18'!M8+'punt 19'!M8+'punt 20'!M8+'punt 21'!M8+'punt 22'!M8+'punt 23'!M8+'punt 24'!M8+'punt 25'!M8</f>
        <v>0</v>
      </c>
      <c r="N9">
        <f>'punt 01'!N8+'punt 02'!N8+'punt 03'!N8+'punt 04'!N8+'punt 05'!N8+'punt 06'!N8+'punt 07'!N8+'punt 08'!N8+'punt 09'!N8+'punt 10'!N8+'punt 11'!N8+'punt 12'!N8+'punt 13'!N8+'punt 14'!N8+'punt 15'!N8+'punt 16'!N8+'punt 17'!N8+'punt 18'!N8+'punt 19'!N8+'punt 20'!N8+'punt 21'!N8+'punt 22'!N8+'punt 23'!N8+'punt 24'!N8+'punt 25'!N8</f>
        <v>5389</v>
      </c>
      <c r="O9">
        <f>'punt 01'!O8+'punt 02'!O8+'punt 03'!O8+'punt 04'!O8+'punt 05'!O8+'punt 06'!O8+'punt 07'!O8+'punt 08'!O8+'punt 09'!O8+'punt 10'!O8+'punt 11'!O8+'punt 12'!O8+'punt 13'!O8+'punt 14'!O8+'punt 15'!O8+'punt 16'!O8+'punt 17'!O8+'punt 18'!O8+'punt 19'!O8+'punt 20'!O8+'punt 21'!O8+'punt 22'!O8+'punt 23'!O8+'punt 24'!O8+'punt 25'!O8</f>
        <v>1416</v>
      </c>
      <c r="P9">
        <f>'punt 01'!P8+'punt 02'!P8+'punt 03'!P8+'punt 04'!P8+'punt 05'!P8+'punt 06'!P8+'punt 07'!P8+'punt 08'!P8+'punt 09'!P8+'punt 10'!P8+'punt 11'!P8+'punt 12'!P8+'punt 13'!P8+'punt 14'!P8+'punt 15'!P8+'punt 16'!P8+'punt 17'!P8+'punt 18'!P8+'punt 19'!P8+'punt 20'!P8+'punt 21'!P8+'punt 22'!P8+'punt 23'!P8+'punt 24'!P8+'punt 25'!P8</f>
        <v>2389</v>
      </c>
      <c r="Q9">
        <f>'punt 01'!Q8+'punt 02'!Q8+'punt 03'!Q8+'punt 04'!Q8+'punt 05'!Q8+'punt 06'!Q8+'punt 07'!Q8+'punt 08'!Q8+'punt 09'!Q8+'punt 10'!Q8+'punt 11'!Q8+'punt 12'!Q8+'punt 13'!Q8+'punt 14'!Q8+'punt 15'!Q8+'punt 16'!Q8+'punt 17'!Q8+'punt 18'!Q8+'punt 19'!Q8+'punt 20'!Q8+'punt 21'!Q8+'punt 22'!Q8+'punt 23'!Q8+'punt 24'!Q8+'punt 25'!Q8</f>
        <v>5839</v>
      </c>
    </row>
    <row r="10" spans="1:17" x14ac:dyDescent="0.25">
      <c r="A10" s="17">
        <f t="shared" si="0"/>
        <v>9018</v>
      </c>
      <c r="B10" s="18" t="s">
        <v>16</v>
      </c>
      <c r="C10" s="24" t="s">
        <v>20</v>
      </c>
      <c r="D10">
        <f>'punt 01'!D9+'punt 02'!D9+'punt 03'!D9+'punt 04'!D9+'punt 05'!D9+'punt 06'!D9+'punt 07'!D9+'punt 08'!D9+'punt 09'!D9+'punt 10'!D9+'punt 11'!D9+'punt 12'!D9+'punt 13'!D9+'punt 14'!D9+'punt 15'!D9+'punt 16'!D9+'punt 17'!D9+'punt 18'!D9+'punt 19'!D9+'punt 20'!D9+'punt 21'!D9+'punt 22'!D9+'punt 23'!D9+'punt 24'!D9+'punt 25'!D9</f>
        <v>0</v>
      </c>
      <c r="E10">
        <f>'punt 01'!E9+'punt 02'!E9+'punt 03'!E9+'punt 04'!E9+'punt 05'!E9+'punt 06'!E9+'punt 07'!E9+'punt 08'!E9+'punt 09'!E9+'punt 10'!E9+'punt 11'!E9+'punt 12'!E9+'punt 13'!E9+'punt 14'!E9+'punt 15'!E9+'punt 16'!E9+'punt 17'!E9+'punt 18'!E9+'punt 19'!E9+'punt 20'!E9+'punt 21'!E9+'punt 22'!E9+'punt 23'!E9+'punt 24'!E9+'punt 25'!E9</f>
        <v>0</v>
      </c>
      <c r="F10">
        <f>'punt 01'!F9+'punt 02'!F9+'punt 03'!F9+'punt 04'!F9+'punt 05'!F9+'punt 06'!F9+'punt 07'!F9+'punt 08'!F9+'punt 09'!F9+'punt 10'!F9+'punt 11'!F9+'punt 12'!F9+'punt 13'!F9+'punt 14'!F9+'punt 15'!F9+'punt 16'!F9+'punt 17'!F9+'punt 18'!F9+'punt 19'!F9+'punt 20'!F9+'punt 21'!F9+'punt 22'!F9+'punt 23'!F9+'punt 24'!F9+'punt 25'!F9</f>
        <v>0</v>
      </c>
      <c r="G10">
        <f>'punt 01'!G9+'punt 02'!G9+'punt 03'!G9+'punt 04'!G9+'punt 05'!G9+'punt 06'!G9+'punt 07'!G9+'punt 08'!G9+'punt 09'!G9+'punt 10'!G9+'punt 11'!G9+'punt 12'!G9+'punt 13'!G9+'punt 14'!G9+'punt 15'!G9+'punt 16'!G9+'punt 17'!G9+'punt 18'!G9+'punt 19'!G9+'punt 20'!G9+'punt 21'!G9+'punt 22'!G9+'punt 23'!G9+'punt 24'!G9+'punt 25'!G9</f>
        <v>4</v>
      </c>
      <c r="H10">
        <f>'punt 01'!H9+'punt 02'!H9+'punt 03'!H9+'punt 04'!H9+'punt 05'!H9+'punt 06'!H9+'punt 07'!H9+'punt 08'!H9+'punt 09'!H9+'punt 10'!H9+'punt 11'!H9+'punt 12'!H9+'punt 13'!H9+'punt 14'!H9+'punt 15'!H9+'punt 16'!H9+'punt 17'!H9+'punt 18'!H9+'punt 19'!H9+'punt 20'!H9+'punt 21'!H9+'punt 22'!H9+'punt 23'!H9+'punt 24'!H9+'punt 25'!H9</f>
        <v>206</v>
      </c>
      <c r="I10">
        <f>'punt 01'!I9+'punt 02'!I9+'punt 03'!I9+'punt 04'!I9+'punt 05'!I9+'punt 06'!I9+'punt 07'!I9+'punt 08'!I9+'punt 09'!I9+'punt 10'!I9+'punt 11'!I9+'punt 12'!I9+'punt 13'!I9+'punt 14'!I9+'punt 15'!I9+'punt 16'!I9+'punt 17'!I9+'punt 18'!I9+'punt 19'!I9+'punt 20'!I9+'punt 21'!I9+'punt 22'!I9+'punt 23'!I9+'punt 24'!I9+'punt 25'!I9</f>
        <v>570</v>
      </c>
      <c r="J10">
        <f>'punt 01'!J9+'punt 02'!J9+'punt 03'!J9+'punt 04'!J9+'punt 05'!J9+'punt 06'!J9+'punt 07'!J9+'punt 08'!J9+'punt 09'!J9+'punt 10'!J9+'punt 11'!J9+'punt 12'!J9+'punt 13'!J9+'punt 14'!J9+'punt 15'!J9+'punt 16'!J9+'punt 17'!J9+'punt 18'!J9+'punt 19'!J9+'punt 20'!J9+'punt 21'!J9+'punt 22'!J9+'punt 23'!J9+'punt 24'!J9+'punt 25'!J9</f>
        <v>542</v>
      </c>
      <c r="K10">
        <f>'punt 01'!K9+'punt 02'!K9+'punt 03'!K9+'punt 04'!K9+'punt 05'!K9+'punt 06'!K9+'punt 07'!K9+'punt 08'!K9+'punt 09'!K9+'punt 10'!K9+'punt 11'!K9+'punt 12'!K9+'punt 13'!K9+'punt 14'!K9+'punt 15'!K9+'punt 16'!K9+'punt 17'!K9+'punt 18'!K9+'punt 19'!K9+'punt 20'!K9+'punt 21'!K9+'punt 22'!K9+'punt 23'!K9+'punt 24'!K9+'punt 25'!K9</f>
        <v>267</v>
      </c>
      <c r="L10">
        <f>'punt 01'!L9+'punt 02'!L9+'punt 03'!L9+'punt 04'!L9+'punt 05'!L9+'punt 06'!L9+'punt 07'!L9+'punt 08'!L9+'punt 09'!L9+'punt 10'!L9+'punt 11'!L9+'punt 12'!L9+'punt 13'!L9+'punt 14'!L9+'punt 15'!L9+'punt 16'!L9+'punt 17'!L9+'punt 18'!L9+'punt 19'!L9+'punt 20'!L9+'punt 21'!L9+'punt 22'!L9+'punt 23'!L9+'punt 24'!L9+'punt 25'!L9</f>
        <v>2566</v>
      </c>
      <c r="M10">
        <f>'punt 01'!M9+'punt 02'!M9+'punt 03'!M9+'punt 04'!M9+'punt 05'!M9+'punt 06'!M9+'punt 07'!M9+'punt 08'!M9+'punt 09'!M9+'punt 10'!M9+'punt 11'!M9+'punt 12'!M9+'punt 13'!M9+'punt 14'!M9+'punt 15'!M9+'punt 16'!M9+'punt 17'!M9+'punt 18'!M9+'punt 19'!M9+'punt 20'!M9+'punt 21'!M9+'punt 22'!M9+'punt 23'!M9+'punt 24'!M9+'punt 25'!M9</f>
        <v>0</v>
      </c>
      <c r="N10">
        <f>'punt 01'!N9+'punt 02'!N9+'punt 03'!N9+'punt 04'!N9+'punt 05'!N9+'punt 06'!N9+'punt 07'!N9+'punt 08'!N9+'punt 09'!N9+'punt 10'!N9+'punt 11'!N9+'punt 12'!N9+'punt 13'!N9+'punt 14'!N9+'punt 15'!N9+'punt 16'!N9+'punt 17'!N9+'punt 18'!N9+'punt 19'!N9+'punt 20'!N9+'punt 21'!N9+'punt 22'!N9+'punt 23'!N9+'punt 24'!N9+'punt 25'!N9</f>
        <v>2533</v>
      </c>
      <c r="O10">
        <f>'punt 01'!O9+'punt 02'!O9+'punt 03'!O9+'punt 04'!O9+'punt 05'!O9+'punt 06'!O9+'punt 07'!O9+'punt 08'!O9+'punt 09'!O9+'punt 10'!O9+'punt 11'!O9+'punt 12'!O9+'punt 13'!O9+'punt 14'!O9+'punt 15'!O9+'punt 16'!O9+'punt 17'!O9+'punt 18'!O9+'punt 19'!O9+'punt 20'!O9+'punt 21'!O9+'punt 22'!O9+'punt 23'!O9+'punt 24'!O9+'punt 25'!O9</f>
        <v>1498</v>
      </c>
      <c r="P10">
        <f>'punt 01'!P9+'punt 02'!P9+'punt 03'!P9+'punt 04'!P9+'punt 05'!P9+'punt 06'!P9+'punt 07'!P9+'punt 08'!P9+'punt 09'!P9+'punt 10'!P9+'punt 11'!P9+'punt 12'!P9+'punt 13'!P9+'punt 14'!P9+'punt 15'!P9+'punt 16'!P9+'punt 17'!P9+'punt 18'!P9+'punt 19'!P9+'punt 20'!P9+'punt 21'!P9+'punt 22'!P9+'punt 23'!P9+'punt 24'!P9+'punt 25'!P9</f>
        <v>168</v>
      </c>
      <c r="Q10">
        <f>'punt 01'!Q9+'punt 02'!Q9+'punt 03'!Q9+'punt 04'!Q9+'punt 05'!Q9+'punt 06'!Q9+'punt 07'!Q9+'punt 08'!Q9+'punt 09'!Q9+'punt 10'!Q9+'punt 11'!Q9+'punt 12'!Q9+'punt 13'!Q9+'punt 14'!Q9+'punt 15'!Q9+'punt 16'!Q9+'punt 17'!Q9+'punt 18'!Q9+'punt 19'!Q9+'punt 20'!Q9+'punt 21'!Q9+'punt 22'!Q9+'punt 23'!Q9+'punt 24'!Q9+'punt 25'!Q9</f>
        <v>664</v>
      </c>
    </row>
    <row r="11" spans="1:17" x14ac:dyDescent="0.25">
      <c r="A11" s="17">
        <f t="shared" si="0"/>
        <v>5941</v>
      </c>
      <c r="B11" s="3" t="s">
        <v>8</v>
      </c>
      <c r="C11" s="24" t="s">
        <v>12</v>
      </c>
      <c r="D11">
        <f>'punt 01'!D10+'punt 02'!D10+'punt 03'!D10+'punt 04'!D10+'punt 05'!D10+'punt 06'!D10+'punt 07'!D10+'punt 08'!D10+'punt 09'!D10+'punt 10'!D10+'punt 11'!D10+'punt 12'!D10+'punt 13'!D10+'punt 14'!D10+'punt 15'!D10+'punt 16'!D10+'punt 17'!D10+'punt 18'!D10+'punt 19'!D10+'punt 20'!D10+'punt 21'!D10+'punt 22'!D10+'punt 23'!D10+'punt 24'!D10+'punt 25'!D10</f>
        <v>0</v>
      </c>
      <c r="E11">
        <f>'punt 01'!E10+'punt 02'!E10+'punt 03'!E10+'punt 04'!E10+'punt 05'!E10+'punt 06'!E10+'punt 07'!E10+'punt 08'!E10+'punt 09'!E10+'punt 10'!E10+'punt 11'!E10+'punt 12'!E10+'punt 13'!E10+'punt 14'!E10+'punt 15'!E10+'punt 16'!E10+'punt 17'!E10+'punt 18'!E10+'punt 19'!E10+'punt 20'!E10+'punt 21'!E10+'punt 22'!E10+'punt 23'!E10+'punt 24'!E10+'punt 25'!E10</f>
        <v>0</v>
      </c>
      <c r="F11">
        <f>'punt 01'!F10+'punt 02'!F10+'punt 03'!F10+'punt 04'!F10+'punt 05'!F10+'punt 06'!F10+'punt 07'!F10+'punt 08'!F10+'punt 09'!F10+'punt 10'!F10+'punt 11'!F10+'punt 12'!F10+'punt 13'!F10+'punt 14'!F10+'punt 15'!F10+'punt 16'!F10+'punt 17'!F10+'punt 18'!F10+'punt 19'!F10+'punt 20'!F10+'punt 21'!F10+'punt 22'!F10+'punt 23'!F10+'punt 24'!F10+'punt 25'!F10</f>
        <v>0</v>
      </c>
      <c r="G11">
        <f>'punt 01'!G10+'punt 02'!G10+'punt 03'!G10+'punt 04'!G10+'punt 05'!G10+'punt 06'!G10+'punt 07'!G10+'punt 08'!G10+'punt 09'!G10+'punt 10'!G10+'punt 11'!G10+'punt 12'!G10+'punt 13'!G10+'punt 14'!G10+'punt 15'!G10+'punt 16'!G10+'punt 17'!G10+'punt 18'!G10+'punt 19'!G10+'punt 20'!G10+'punt 21'!G10+'punt 22'!G10+'punt 23'!G10+'punt 24'!G10+'punt 25'!G10</f>
        <v>0</v>
      </c>
      <c r="H11">
        <f>'punt 01'!H10+'punt 02'!H10+'punt 03'!H10+'punt 04'!H10+'punt 05'!H10+'punt 06'!H10+'punt 07'!H10+'punt 08'!H10+'punt 09'!H10+'punt 10'!H10+'punt 11'!H10+'punt 12'!H10+'punt 13'!H10+'punt 14'!H10+'punt 15'!H10+'punt 16'!H10+'punt 17'!H10+'punt 18'!H10+'punt 19'!H10+'punt 20'!H10+'punt 21'!H10+'punt 22'!H10+'punt 23'!H10+'punt 24'!H10+'punt 25'!H10</f>
        <v>303</v>
      </c>
      <c r="I11">
        <f>'punt 01'!I10+'punt 02'!I10+'punt 03'!I10+'punt 04'!I10+'punt 05'!I10+'punt 06'!I10+'punt 07'!I10+'punt 08'!I10+'punt 09'!I10+'punt 10'!I10+'punt 11'!I10+'punt 12'!I10+'punt 13'!I10+'punt 14'!I10+'punt 15'!I10+'punt 16'!I10+'punt 17'!I10+'punt 18'!I10+'punt 19'!I10+'punt 20'!I10+'punt 21'!I10+'punt 22'!I10+'punt 23'!I10+'punt 24'!I10+'punt 25'!I10</f>
        <v>130</v>
      </c>
      <c r="J11">
        <f>'punt 01'!J10+'punt 02'!J10+'punt 03'!J10+'punt 04'!J10+'punt 05'!J10+'punt 06'!J10+'punt 07'!J10+'punt 08'!J10+'punt 09'!J10+'punt 10'!J10+'punt 11'!J10+'punt 12'!J10+'punt 13'!J10+'punt 14'!J10+'punt 15'!J10+'punt 16'!J10+'punt 17'!J10+'punt 18'!J10+'punt 19'!J10+'punt 20'!J10+'punt 21'!J10+'punt 22'!J10+'punt 23'!J10+'punt 24'!J10+'punt 25'!J10</f>
        <v>116</v>
      </c>
      <c r="K11">
        <f>'punt 01'!K10+'punt 02'!K10+'punt 03'!K10+'punt 04'!K10+'punt 05'!K10+'punt 06'!K10+'punt 07'!K10+'punt 08'!K10+'punt 09'!K10+'punt 10'!K10+'punt 11'!K10+'punt 12'!K10+'punt 13'!K10+'punt 14'!K10+'punt 15'!K10+'punt 16'!K10+'punt 17'!K10+'punt 18'!K10+'punt 19'!K10+'punt 20'!K10+'punt 21'!K10+'punt 22'!K10+'punt 23'!K10+'punt 24'!K10+'punt 25'!K10</f>
        <v>898</v>
      </c>
      <c r="L11">
        <f>'punt 01'!L10+'punt 02'!L10+'punt 03'!L10+'punt 04'!L10+'punt 05'!L10+'punt 06'!L10+'punt 07'!L10+'punt 08'!L10+'punt 09'!L10+'punt 10'!L10+'punt 11'!L10+'punt 12'!L10+'punt 13'!L10+'punt 14'!L10+'punt 15'!L10+'punt 16'!L10+'punt 17'!L10+'punt 18'!L10+'punt 19'!L10+'punt 20'!L10+'punt 21'!L10+'punt 22'!L10+'punt 23'!L10+'punt 24'!L10+'punt 25'!L10</f>
        <v>996</v>
      </c>
      <c r="M11">
        <f>'punt 01'!M10+'punt 02'!M10+'punt 03'!M10+'punt 04'!M10+'punt 05'!M10+'punt 06'!M10+'punt 07'!M10+'punt 08'!M10+'punt 09'!M10+'punt 10'!M10+'punt 11'!M10+'punt 12'!M10+'punt 13'!M10+'punt 14'!M10+'punt 15'!M10+'punt 16'!M10+'punt 17'!M10+'punt 18'!M10+'punt 19'!M10+'punt 20'!M10+'punt 21'!M10+'punt 22'!M10+'punt 23'!M10+'punt 24'!M10+'punt 25'!M10</f>
        <v>0</v>
      </c>
      <c r="N11">
        <f>'punt 01'!N10+'punt 02'!N10+'punt 03'!N10+'punt 04'!N10+'punt 05'!N10+'punt 06'!N10+'punt 07'!N10+'punt 08'!N10+'punt 09'!N10+'punt 10'!N10+'punt 11'!N10+'punt 12'!N10+'punt 13'!N10+'punt 14'!N10+'punt 15'!N10+'punt 16'!N10+'punt 17'!N10+'punt 18'!N10+'punt 19'!N10+'punt 20'!N10+'punt 21'!N10+'punt 22'!N10+'punt 23'!N10+'punt 24'!N10+'punt 25'!N10</f>
        <v>1119</v>
      </c>
      <c r="O11">
        <f>'punt 01'!O10+'punt 02'!O10+'punt 03'!O10+'punt 04'!O10+'punt 05'!O10+'punt 06'!O10+'punt 07'!O10+'punt 08'!O10+'punt 09'!O10+'punt 10'!O10+'punt 11'!O10+'punt 12'!O10+'punt 13'!O10+'punt 14'!O10+'punt 15'!O10+'punt 16'!O10+'punt 17'!O10+'punt 18'!O10+'punt 19'!O10+'punt 20'!O10+'punt 21'!O10+'punt 22'!O10+'punt 23'!O10+'punt 24'!O10+'punt 25'!O10</f>
        <v>649</v>
      </c>
      <c r="P11">
        <f>'punt 01'!P10+'punt 02'!P10+'punt 03'!P10+'punt 04'!P10+'punt 05'!P10+'punt 06'!P10+'punt 07'!P10+'punt 08'!P10+'punt 09'!P10+'punt 10'!P10+'punt 11'!P10+'punt 12'!P10+'punt 13'!P10+'punt 14'!P10+'punt 15'!P10+'punt 16'!P10+'punt 17'!P10+'punt 18'!P10+'punt 19'!P10+'punt 20'!P10+'punt 21'!P10+'punt 22'!P10+'punt 23'!P10+'punt 24'!P10+'punt 25'!P10</f>
        <v>956</v>
      </c>
      <c r="Q11">
        <f>'punt 01'!Q10+'punt 02'!Q10+'punt 03'!Q10+'punt 04'!Q10+'punt 05'!Q10+'punt 06'!Q10+'punt 07'!Q10+'punt 08'!Q10+'punt 09'!Q10+'punt 10'!Q10+'punt 11'!Q10+'punt 12'!Q10+'punt 13'!Q10+'punt 14'!Q10+'punt 15'!Q10+'punt 16'!Q10+'punt 17'!Q10+'punt 18'!Q10+'punt 19'!Q10+'punt 20'!Q10+'punt 21'!Q10+'punt 22'!Q10+'punt 23'!Q10+'punt 24'!Q10+'punt 25'!Q10</f>
        <v>774</v>
      </c>
    </row>
    <row r="12" spans="1:17" x14ac:dyDescent="0.25">
      <c r="A12" s="17">
        <f t="shared" si="0"/>
        <v>75786</v>
      </c>
      <c r="B12" s="1" t="s">
        <v>5</v>
      </c>
      <c r="C12" s="24" t="s">
        <v>13</v>
      </c>
      <c r="D12">
        <f>'punt 01'!D11+'punt 02'!D11+'punt 03'!D11+'punt 04'!D11+'punt 05'!D11+'punt 06'!D11+'punt 07'!D11+'punt 08'!D11+'punt 09'!D11+'punt 10'!D11+'punt 11'!D11+'punt 12'!D11+'punt 13'!D11+'punt 14'!D11+'punt 15'!D11+'punt 16'!D11+'punt 17'!D11+'punt 18'!D11+'punt 19'!D11+'punt 20'!D11+'punt 21'!D11+'punt 22'!D11+'punt 23'!D11+'punt 24'!D11+'punt 25'!D11</f>
        <v>0</v>
      </c>
      <c r="E12">
        <f>'punt 01'!E11+'punt 02'!E11+'punt 03'!E11+'punt 04'!E11+'punt 05'!E11+'punt 06'!E11+'punt 07'!E11+'punt 08'!E11+'punt 09'!E11+'punt 10'!E11+'punt 11'!E11+'punt 12'!E11+'punt 13'!E11+'punt 14'!E11+'punt 15'!E11+'punt 16'!E11+'punt 17'!E11+'punt 18'!E11+'punt 19'!E11+'punt 20'!E11+'punt 21'!E11+'punt 22'!E11+'punt 23'!E11+'punt 24'!E11+'punt 25'!E11</f>
        <v>0</v>
      </c>
      <c r="F12">
        <f>'punt 01'!F11+'punt 02'!F11+'punt 03'!F11+'punt 04'!F11+'punt 05'!F11+'punt 06'!F11+'punt 07'!F11+'punt 08'!F11+'punt 09'!F11+'punt 10'!F11+'punt 11'!F11+'punt 12'!F11+'punt 13'!F11+'punt 14'!F11+'punt 15'!F11+'punt 16'!F11+'punt 17'!F11+'punt 18'!F11+'punt 19'!F11+'punt 20'!F11+'punt 21'!F11+'punt 22'!F11+'punt 23'!F11+'punt 24'!F11+'punt 25'!F11</f>
        <v>0</v>
      </c>
      <c r="G12">
        <f>'punt 01'!G11+'punt 02'!G11+'punt 03'!G11+'punt 04'!G11+'punt 05'!G11+'punt 06'!G11+'punt 07'!G11+'punt 08'!G11+'punt 09'!G11+'punt 10'!G11+'punt 11'!G11+'punt 12'!G11+'punt 13'!G11+'punt 14'!G11+'punt 15'!G11+'punt 16'!G11+'punt 17'!G11+'punt 18'!G11+'punt 19'!G11+'punt 20'!G11+'punt 21'!G11+'punt 22'!G11+'punt 23'!G11+'punt 24'!G11+'punt 25'!G11</f>
        <v>0</v>
      </c>
      <c r="H12">
        <f>'punt 01'!H11+'punt 02'!H11+'punt 03'!H11+'punt 04'!H11+'punt 05'!H11+'punt 06'!H11+'punt 07'!H11+'punt 08'!H11+'punt 09'!H11+'punt 10'!H11+'punt 11'!H11+'punt 12'!H11+'punt 13'!H11+'punt 14'!H11+'punt 15'!H11+'punt 16'!H11+'punt 17'!H11+'punt 18'!H11+'punt 19'!H11+'punt 20'!H11+'punt 21'!H11+'punt 22'!H11+'punt 23'!H11+'punt 24'!H11+'punt 25'!H11</f>
        <v>2156</v>
      </c>
      <c r="I12">
        <f>'punt 01'!I11+'punt 02'!I11+'punt 03'!I11+'punt 04'!I11+'punt 05'!I11+'punt 06'!I11+'punt 07'!I11+'punt 08'!I11+'punt 09'!I11+'punt 10'!I11+'punt 11'!I11+'punt 12'!I11+'punt 13'!I11+'punt 14'!I11+'punt 15'!I11+'punt 16'!I11+'punt 17'!I11+'punt 18'!I11+'punt 19'!I11+'punt 20'!I11+'punt 21'!I11+'punt 22'!I11+'punt 23'!I11+'punt 24'!I11+'punt 25'!I11</f>
        <v>4208</v>
      </c>
      <c r="J12">
        <f>'punt 01'!J11+'punt 02'!J11+'punt 03'!J11+'punt 04'!J11+'punt 05'!J11+'punt 06'!J11+'punt 07'!J11+'punt 08'!J11+'punt 09'!J11+'punt 10'!J11+'punt 11'!J11+'punt 12'!J11+'punt 13'!J11+'punt 14'!J11+'punt 15'!J11+'punt 16'!J11+'punt 17'!J11+'punt 18'!J11+'punt 19'!J11+'punt 20'!J11+'punt 21'!J11+'punt 22'!J11+'punt 23'!J11+'punt 24'!J11+'punt 25'!J11</f>
        <v>3569</v>
      </c>
      <c r="K12">
        <f>'punt 01'!K11+'punt 02'!K11+'punt 03'!K11+'punt 04'!K11+'punt 05'!K11+'punt 06'!K11+'punt 07'!K11+'punt 08'!K11+'punt 09'!K11+'punt 10'!K11+'punt 11'!K11+'punt 12'!K11+'punt 13'!K11+'punt 14'!K11+'punt 15'!K11+'punt 16'!K11+'punt 17'!K11+'punt 18'!K11+'punt 19'!K11+'punt 20'!K11+'punt 21'!K11+'punt 22'!K11+'punt 23'!K11+'punt 24'!K11+'punt 25'!K11</f>
        <v>3670</v>
      </c>
      <c r="L12">
        <f>'punt 01'!L11+'punt 02'!L11+'punt 03'!L11+'punt 04'!L11+'punt 05'!L11+'punt 06'!L11+'punt 07'!L11+'punt 08'!L11+'punt 09'!L11+'punt 10'!L11+'punt 11'!L11+'punt 12'!L11+'punt 13'!L11+'punt 14'!L11+'punt 15'!L11+'punt 16'!L11+'punt 17'!L11+'punt 18'!L11+'punt 19'!L11+'punt 20'!L11+'punt 21'!L11+'punt 22'!L11+'punt 23'!L11+'punt 24'!L11+'punt 25'!L11</f>
        <v>8568</v>
      </c>
      <c r="M12">
        <f>'punt 01'!M11+'punt 02'!M11+'punt 03'!M11+'punt 04'!M11+'punt 05'!M11+'punt 06'!M11+'punt 07'!M11+'punt 08'!M11+'punt 09'!M11+'punt 10'!M11+'punt 11'!M11+'punt 12'!M11+'punt 13'!M11+'punt 14'!M11+'punt 15'!M11+'punt 16'!M11+'punt 17'!M11+'punt 18'!M11+'punt 19'!M11+'punt 20'!M11+'punt 21'!M11+'punt 22'!M11+'punt 23'!M11+'punt 24'!M11+'punt 25'!M11</f>
        <v>0</v>
      </c>
      <c r="N12">
        <f>'punt 01'!N11+'punt 02'!N11+'punt 03'!N11+'punt 04'!N11+'punt 05'!N11+'punt 06'!N11+'punt 07'!N11+'punt 08'!N11+'punt 09'!N11+'punt 10'!N11+'punt 11'!N11+'punt 12'!N11+'punt 13'!N11+'punt 14'!N11+'punt 15'!N11+'punt 16'!N11+'punt 17'!N11+'punt 18'!N11+'punt 19'!N11+'punt 20'!N11+'punt 21'!N11+'punt 22'!N11+'punt 23'!N11+'punt 24'!N11+'punt 25'!N11</f>
        <v>6678</v>
      </c>
      <c r="O12">
        <f>'punt 01'!O11+'punt 02'!O11+'punt 03'!O11+'punt 04'!O11+'punt 05'!O11+'punt 06'!O11+'punt 07'!O11+'punt 08'!O11+'punt 09'!O11+'punt 10'!O11+'punt 11'!O11+'punt 12'!O11+'punt 13'!O11+'punt 14'!O11+'punt 15'!O11+'punt 16'!O11+'punt 17'!O11+'punt 18'!O11+'punt 19'!O11+'punt 20'!O11+'punt 21'!O11+'punt 22'!O11+'punt 23'!O11+'punt 24'!O11+'punt 25'!O11</f>
        <v>9148</v>
      </c>
      <c r="P12">
        <f>'punt 01'!P11+'punt 02'!P11+'punt 03'!P11+'punt 04'!P11+'punt 05'!P11+'punt 06'!P11+'punt 07'!P11+'punt 08'!P11+'punt 09'!P11+'punt 10'!P11+'punt 11'!P11+'punt 12'!P11+'punt 13'!P11+'punt 14'!P11+'punt 15'!P11+'punt 16'!P11+'punt 17'!P11+'punt 18'!P11+'punt 19'!P11+'punt 20'!P11+'punt 21'!P11+'punt 22'!P11+'punt 23'!P11+'punt 24'!P11+'punt 25'!P11</f>
        <v>12902</v>
      </c>
      <c r="Q12">
        <f>'punt 01'!Q11+'punt 02'!Q11+'punt 03'!Q11+'punt 04'!Q11+'punt 05'!Q11+'punt 06'!Q11+'punt 07'!Q11+'punt 08'!Q11+'punt 09'!Q11+'punt 10'!Q11+'punt 11'!Q11+'punt 12'!Q11+'punt 13'!Q11+'punt 14'!Q11+'punt 15'!Q11+'punt 16'!Q11+'punt 17'!Q11+'punt 18'!Q11+'punt 19'!Q11+'punt 20'!Q11+'punt 21'!Q11+'punt 22'!Q11+'punt 23'!Q11+'punt 24'!Q11+'punt 25'!Q11</f>
        <v>24887</v>
      </c>
    </row>
    <row r="13" spans="1:17" x14ac:dyDescent="0.25">
      <c r="A13" s="17">
        <f t="shared" si="0"/>
        <v>653</v>
      </c>
      <c r="B13" s="1" t="s">
        <v>36</v>
      </c>
      <c r="C13" s="23" t="s">
        <v>36</v>
      </c>
      <c r="D13">
        <f>'punt 01'!D12+'punt 02'!D12+'punt 03'!D12+'punt 04'!D12+'punt 05'!D12+'punt 06'!D12+'punt 07'!D12+'punt 08'!D12+'punt 09'!D12+'punt 10'!D12+'punt 11'!D12+'punt 12'!D12+'punt 13'!D12+'punt 14'!D12+'punt 15'!D12+'punt 16'!D12+'punt 17'!D12+'punt 18'!D12+'punt 19'!D12+'punt 20'!D12+'punt 21'!D12+'punt 22'!D12+'punt 23'!D12+'punt 24'!D12+'punt 25'!D12</f>
        <v>0</v>
      </c>
      <c r="E13">
        <f>'punt 01'!E12+'punt 02'!E12+'punt 03'!E12+'punt 04'!E12+'punt 05'!E12+'punt 06'!E12+'punt 07'!E12+'punt 08'!E12+'punt 09'!E12+'punt 10'!E12+'punt 11'!E12+'punt 12'!E12+'punt 13'!E12+'punt 14'!E12+'punt 15'!E12+'punt 16'!E12+'punt 17'!E12+'punt 18'!E12+'punt 19'!E12+'punt 20'!E12+'punt 21'!E12+'punt 22'!E12+'punt 23'!E12+'punt 24'!E12+'punt 25'!E12</f>
        <v>0</v>
      </c>
      <c r="F13">
        <f>'punt 01'!F12+'punt 02'!F12+'punt 03'!F12+'punt 04'!F12+'punt 05'!F12+'punt 06'!F12+'punt 07'!F12+'punt 08'!F12+'punt 09'!F12+'punt 10'!F12+'punt 11'!F12+'punt 12'!F12+'punt 13'!F12+'punt 14'!F12+'punt 15'!F12+'punt 16'!F12+'punt 17'!F12+'punt 18'!F12+'punt 19'!F12+'punt 20'!F12+'punt 21'!F12+'punt 22'!F12+'punt 23'!F12+'punt 24'!F12+'punt 25'!F12</f>
        <v>0</v>
      </c>
      <c r="G13">
        <f>'punt 01'!G12+'punt 02'!G12+'punt 03'!G12+'punt 04'!G12+'punt 05'!G12+'punt 06'!G12+'punt 07'!G12+'punt 08'!G12+'punt 09'!G12+'punt 10'!G12+'punt 11'!G12+'punt 12'!G12+'punt 13'!G12+'punt 14'!G12+'punt 15'!G12+'punt 16'!G12+'punt 17'!G12+'punt 18'!G12+'punt 19'!G12+'punt 20'!G12+'punt 21'!G12+'punt 22'!G12+'punt 23'!G12+'punt 24'!G12+'punt 25'!G12</f>
        <v>0</v>
      </c>
      <c r="H13">
        <f>'punt 01'!H12+'punt 02'!H12+'punt 03'!H12+'punt 04'!H12+'punt 05'!H12+'punt 06'!H12+'punt 07'!H12+'punt 08'!H12+'punt 09'!H12+'punt 10'!H12+'punt 11'!H12+'punt 12'!H12+'punt 13'!H12+'punt 14'!H12+'punt 15'!H12+'punt 16'!H12+'punt 17'!H12+'punt 18'!H12+'punt 19'!H12+'punt 20'!H12+'punt 21'!H12+'punt 22'!H12+'punt 23'!H12+'punt 24'!H12+'punt 25'!H12</f>
        <v>8</v>
      </c>
      <c r="I13">
        <f>'punt 01'!I12+'punt 02'!I12+'punt 03'!I12+'punt 04'!I12+'punt 05'!I12+'punt 06'!I12+'punt 07'!I12+'punt 08'!I12+'punt 09'!I12+'punt 10'!I12+'punt 11'!I12+'punt 12'!I12+'punt 13'!I12+'punt 14'!I12+'punt 15'!I12+'punt 16'!I12+'punt 17'!I12+'punt 18'!I12+'punt 19'!I12+'punt 20'!I12+'punt 21'!I12+'punt 22'!I12+'punt 23'!I12+'punt 24'!I12+'punt 25'!I12</f>
        <v>0</v>
      </c>
      <c r="J13">
        <f>'punt 01'!J12+'punt 02'!J12+'punt 03'!J12+'punt 04'!J12+'punt 05'!J12+'punt 06'!J12+'punt 07'!J12+'punt 08'!J12+'punt 09'!J12+'punt 10'!J12+'punt 11'!J12+'punt 12'!J12+'punt 13'!J12+'punt 14'!J12+'punt 15'!J12+'punt 16'!J12+'punt 17'!J12+'punt 18'!J12+'punt 19'!J12+'punt 20'!J12+'punt 21'!J12+'punt 22'!J12+'punt 23'!J12+'punt 24'!J12+'punt 25'!J12</f>
        <v>15</v>
      </c>
      <c r="K13">
        <f>'punt 01'!K12+'punt 02'!K12+'punt 03'!K12+'punt 04'!K12+'punt 05'!K12+'punt 06'!K12+'punt 07'!K12+'punt 08'!K12+'punt 09'!K12+'punt 10'!K12+'punt 11'!K12+'punt 12'!K12+'punt 13'!K12+'punt 14'!K12+'punt 15'!K12+'punt 16'!K12+'punt 17'!K12+'punt 18'!K12+'punt 19'!K12+'punt 20'!K12+'punt 21'!K12+'punt 22'!K12+'punt 23'!K12+'punt 24'!K12+'punt 25'!K12</f>
        <v>45</v>
      </c>
      <c r="L13">
        <f>'punt 01'!L12+'punt 02'!L12+'punt 03'!L12+'punt 04'!L12+'punt 05'!L12+'punt 06'!L12+'punt 07'!L12+'punt 08'!L12+'punt 09'!L12+'punt 10'!L12+'punt 11'!L12+'punt 12'!L12+'punt 13'!L12+'punt 14'!L12+'punt 15'!L12+'punt 16'!L12+'punt 17'!L12+'punt 18'!L12+'punt 19'!L12+'punt 20'!L12+'punt 21'!L12+'punt 22'!L12+'punt 23'!L12+'punt 24'!L12+'punt 25'!L12</f>
        <v>240</v>
      </c>
      <c r="M13">
        <f>'punt 01'!M12+'punt 02'!M12+'punt 03'!M12+'punt 04'!M12+'punt 05'!M12+'punt 06'!M12+'punt 07'!M12+'punt 08'!M12+'punt 09'!M12+'punt 10'!M12+'punt 11'!M12+'punt 12'!M12+'punt 13'!M12+'punt 14'!M12+'punt 15'!M12+'punt 16'!M12+'punt 17'!M12+'punt 18'!M12+'punt 19'!M12+'punt 20'!M12+'punt 21'!M12+'punt 22'!M12+'punt 23'!M12+'punt 24'!M12+'punt 25'!M12</f>
        <v>0</v>
      </c>
      <c r="N13">
        <f>'punt 01'!N12+'punt 02'!N12+'punt 03'!N12+'punt 04'!N12+'punt 05'!N12+'punt 06'!N12+'punt 07'!N12+'punt 08'!N12+'punt 09'!N12+'punt 10'!N12+'punt 11'!N12+'punt 12'!N12+'punt 13'!N12+'punt 14'!N12+'punt 15'!N12+'punt 16'!N12+'punt 17'!N12+'punt 18'!N12+'punt 19'!N12+'punt 20'!N12+'punt 21'!N12+'punt 22'!N12+'punt 23'!N12+'punt 24'!N12+'punt 25'!N12</f>
        <v>25</v>
      </c>
      <c r="O13">
        <f>'punt 01'!O12+'punt 02'!O12+'punt 03'!O12+'punt 04'!O12+'punt 05'!O12+'punt 06'!O12+'punt 07'!O12+'punt 08'!O12+'punt 09'!O12+'punt 10'!O12+'punt 11'!O12+'punt 12'!O12+'punt 13'!O12+'punt 14'!O12+'punt 15'!O12+'punt 16'!O12+'punt 17'!O12+'punt 18'!O12+'punt 19'!O12+'punt 20'!O12+'punt 21'!O12+'punt 22'!O12+'punt 23'!O12+'punt 24'!O12+'punt 25'!O12</f>
        <v>320</v>
      </c>
      <c r="P13">
        <f>'punt 01'!P12+'punt 02'!P12+'punt 03'!P12+'punt 04'!P12+'punt 05'!P12+'punt 06'!P12+'punt 07'!P12+'punt 08'!P12+'punt 09'!P12+'punt 10'!P12+'punt 11'!P12+'punt 12'!P12+'punt 13'!P12+'punt 14'!P12+'punt 15'!P12+'punt 16'!P12+'punt 17'!P12+'punt 18'!P12+'punt 19'!P12+'punt 20'!P12+'punt 21'!P12+'punt 22'!P12+'punt 23'!P12+'punt 24'!P12+'punt 25'!P12</f>
        <v>0</v>
      </c>
      <c r="Q13">
        <f>'punt 01'!Q12+'punt 02'!Q12+'punt 03'!Q12+'punt 04'!Q12+'punt 05'!Q12+'punt 06'!Q12+'punt 07'!Q12+'punt 08'!Q12+'punt 09'!Q12+'punt 10'!Q12+'punt 11'!Q12+'punt 12'!Q12+'punt 13'!Q12+'punt 14'!Q12+'punt 15'!Q12+'punt 16'!Q12+'punt 17'!Q12+'punt 18'!Q12+'punt 19'!Q12+'punt 20'!Q12+'punt 21'!Q12+'punt 22'!Q12+'punt 23'!Q12+'punt 24'!Q12+'punt 25'!Q12</f>
        <v>0</v>
      </c>
    </row>
    <row r="14" spans="1:17" x14ac:dyDescent="0.25">
      <c r="A14" s="17"/>
      <c r="B14" s="1"/>
      <c r="C14" s="42"/>
    </row>
    <row r="15" spans="1:17" x14ac:dyDescent="0.25">
      <c r="A15" s="17">
        <f>SUM(D15:Q15)</f>
        <v>121054</v>
      </c>
      <c r="B15" s="1" t="s">
        <v>109</v>
      </c>
      <c r="C15" s="41"/>
      <c r="D15">
        <f>'punt 01'!D14+'punt 02'!D14+'punt 03'!D14+'punt 04'!D14+'punt 05'!D14+'punt 06'!D14+'punt 07'!D14+'punt 08'!D14+'punt 09'!D14+'punt 10'!D14+'punt 11'!D14+'punt 12'!D14+'punt 13'!D14+'punt 14'!D14+'punt 15'!D14+'punt 16'!D14+'punt 17'!D14+'punt 18'!D14+'punt 19'!D14+'punt 20'!D14+'punt 21'!D14+'punt 22'!D14+'punt 23'!D14+'punt 24'!D14+'punt 25'!D14</f>
        <v>0</v>
      </c>
      <c r="E15">
        <f>'punt 01'!E14+'punt 02'!E14+'punt 03'!E14+'punt 04'!E14+'punt 05'!E14+'punt 06'!E14+'punt 07'!E14+'punt 08'!E14+'punt 09'!E14+'punt 10'!E14+'punt 11'!E14+'punt 12'!E14+'punt 13'!E14+'punt 14'!E14+'punt 15'!E14+'punt 16'!E14+'punt 17'!E14+'punt 18'!E14+'punt 19'!E14+'punt 20'!E14+'punt 21'!E14+'punt 22'!E14+'punt 23'!E14+'punt 24'!E14+'punt 25'!E14</f>
        <v>0</v>
      </c>
      <c r="F15">
        <f>'punt 01'!F14+'punt 02'!F14+'punt 03'!F14+'punt 04'!F14+'punt 05'!F14+'punt 06'!F14+'punt 07'!F14+'punt 08'!F14+'punt 09'!F14+'punt 10'!F14+'punt 11'!F14+'punt 12'!F14+'punt 13'!F14+'punt 14'!F14+'punt 15'!F14+'punt 16'!F14+'punt 17'!F14+'punt 18'!F14+'punt 19'!F14+'punt 20'!F14+'punt 21'!F14+'punt 22'!F14+'punt 23'!F14+'punt 24'!F14+'punt 25'!F14</f>
        <v>2</v>
      </c>
      <c r="G15">
        <f>'punt 01'!G14+'punt 02'!G14+'punt 03'!G14+'punt 04'!G14+'punt 05'!G14+'punt 06'!G14+'punt 07'!G14+'punt 08'!G14+'punt 09'!G14+'punt 10'!G14+'punt 11'!G14+'punt 12'!G14+'punt 13'!G14+'punt 14'!G14+'punt 15'!G14+'punt 16'!G14+'punt 17'!G14+'punt 18'!G14+'punt 19'!G14+'punt 20'!G14+'punt 21'!G14+'punt 22'!G14+'punt 23'!G14+'punt 24'!G14+'punt 25'!G14</f>
        <v>4</v>
      </c>
      <c r="H15">
        <f>'punt 01'!H14+'punt 02'!H14+'punt 03'!H14+'punt 04'!H14+'punt 05'!H14+'punt 06'!H14+'punt 07'!H14+'punt 08'!H14+'punt 09'!H14+'punt 10'!H14+'punt 11'!H14+'punt 12'!H14+'punt 13'!H14+'punt 14'!H14+'punt 15'!H14+'punt 16'!H14+'punt 17'!H14+'punt 18'!H14+'punt 19'!H14+'punt 20'!H14+'punt 21'!H14+'punt 22'!H14+'punt 23'!H14+'punt 24'!H14+'punt 25'!H14</f>
        <v>3840</v>
      </c>
      <c r="I15">
        <f>'punt 01'!I14+'punt 02'!I14+'punt 03'!I14+'punt 04'!I14+'punt 05'!I14+'punt 06'!I14+'punt 07'!I14+'punt 08'!I14+'punt 09'!I14+'punt 10'!I14+'punt 11'!I14+'punt 12'!I14+'punt 13'!I14+'punt 14'!I14+'punt 15'!I14+'punt 16'!I14+'punt 17'!I14+'punt 18'!I14+'punt 19'!I14+'punt 20'!I14+'punt 21'!I14+'punt 22'!I14+'punt 23'!I14+'punt 24'!I14+'punt 25'!I14</f>
        <v>7445</v>
      </c>
      <c r="J15">
        <f>'punt 01'!J14+'punt 02'!J14+'punt 03'!J14+'punt 04'!J14+'punt 05'!J14+'punt 06'!J14+'punt 07'!J14+'punt 08'!J14+'punt 09'!J14+'punt 10'!J14+'punt 11'!J14+'punt 12'!J14+'punt 13'!J14+'punt 14'!J14+'punt 15'!J14+'punt 16'!J14+'punt 17'!J14+'punt 18'!J14+'punt 19'!J14+'punt 20'!J14+'punt 21'!J14+'punt 22'!J14+'punt 23'!J14+'punt 24'!J14+'punt 25'!J14</f>
        <v>7815</v>
      </c>
      <c r="K15">
        <f>'punt 01'!K14+'punt 02'!K14+'punt 03'!K14+'punt 04'!K14+'punt 05'!K14+'punt 06'!K14+'punt 07'!K14+'punt 08'!K14+'punt 09'!K14+'punt 10'!K14+'punt 11'!K14+'punt 12'!K14+'punt 13'!K14+'punt 14'!K14+'punt 15'!K14+'punt 16'!K14+'punt 17'!K14+'punt 18'!K14+'punt 19'!K14+'punt 20'!K14+'punt 21'!K14+'punt 22'!K14+'punt 23'!K14+'punt 24'!K14+'punt 25'!K14</f>
        <v>7315</v>
      </c>
      <c r="L15">
        <f>'punt 01'!L14+'punt 02'!L14+'punt 03'!L14+'punt 04'!L14+'punt 05'!L14+'punt 06'!L14+'punt 07'!L14+'punt 08'!L14+'punt 09'!L14+'punt 10'!L14+'punt 11'!L14+'punt 12'!L14+'punt 13'!L14+'punt 14'!L14+'punt 15'!L14+'punt 16'!L14+'punt 17'!L14+'punt 18'!L14+'punt 19'!L14+'punt 20'!L14+'punt 21'!L14+'punt 22'!L14+'punt 23'!L14+'punt 24'!L14+'punt 25'!L14</f>
        <v>16356</v>
      </c>
      <c r="M15">
        <f>'punt 01'!M14+'punt 02'!M14+'punt 03'!M14+'punt 04'!M14+'punt 05'!M14+'punt 06'!M14+'punt 07'!M14+'punt 08'!M14+'punt 09'!M14+'punt 10'!M14+'punt 11'!M14+'punt 12'!M14+'punt 13'!M14+'punt 14'!M14+'punt 15'!M14+'punt 16'!M14+'punt 17'!M14+'punt 18'!M14+'punt 19'!M14+'punt 20'!M14+'punt 21'!M14+'punt 22'!M14+'punt 23'!M14+'punt 24'!M14+'punt 25'!M14</f>
        <v>0</v>
      </c>
      <c r="N15">
        <f>'punt 01'!N14+'punt 02'!N14+'punt 03'!N14+'punt 04'!N14+'punt 05'!N14+'punt 06'!N14+'punt 07'!N14+'punt 08'!N14+'punt 09'!N14+'punt 10'!N14+'punt 11'!N14+'punt 12'!N14+'punt 13'!N14+'punt 14'!N14+'punt 15'!N14+'punt 16'!N14+'punt 17'!N14+'punt 18'!N14+'punt 19'!N14+'punt 20'!N14+'punt 21'!N14+'punt 22'!N14+'punt 23'!N14+'punt 24'!N14+'punt 25'!N14</f>
        <v>16327</v>
      </c>
      <c r="O15">
        <f>'punt 01'!O14+'punt 02'!O14+'punt 03'!O14+'punt 04'!O14+'punt 05'!O14+'punt 06'!O14+'punt 07'!O14+'punt 08'!O14+'punt 09'!O14+'punt 10'!O14+'punt 11'!O14+'punt 12'!O14+'punt 13'!O14+'punt 14'!O14+'punt 15'!O14+'punt 16'!O14+'punt 17'!O14+'punt 18'!O14+'punt 19'!O14+'punt 20'!O14+'punt 21'!O14+'punt 22'!O14+'punt 23'!O14+'punt 24'!O14+'punt 25'!O14</f>
        <v>13081</v>
      </c>
      <c r="P15">
        <f>'punt 01'!P14+'punt 02'!P14+'punt 03'!P14+'punt 04'!P14+'punt 05'!P14+'punt 06'!P14+'punt 07'!P14+'punt 08'!P14+'punt 09'!P14+'punt 10'!P14+'punt 11'!P14+'punt 12'!P14+'punt 13'!P14+'punt 14'!P14+'punt 15'!P14+'punt 16'!P14+'punt 17'!P14+'punt 18'!P14+'punt 19'!P14+'punt 20'!P14+'punt 21'!P14+'punt 22'!P14+'punt 23'!P14+'punt 24'!P14+'punt 25'!P14</f>
        <v>16530</v>
      </c>
      <c r="Q15">
        <f>'punt 01'!Q14+'punt 02'!Q14+'punt 03'!Q14+'punt 04'!Q14+'punt 05'!Q14+'punt 06'!Q14+'punt 07'!Q14+'punt 08'!Q14+'punt 09'!Q14+'punt 10'!Q14+'punt 11'!Q14+'punt 12'!Q14+'punt 13'!Q14+'punt 14'!Q14+'punt 15'!Q14+'punt 16'!Q14+'punt 17'!Q14+'punt 18'!Q14+'punt 19'!Q14+'punt 20'!Q14+'punt 21'!Q14+'punt 22'!Q14+'punt 23'!Q14+'punt 24'!Q14+'punt 25'!Q14</f>
        <v>32339</v>
      </c>
    </row>
    <row r="16" spans="1:17" x14ac:dyDescent="0.25">
      <c r="A16" s="1"/>
      <c r="B16" s="1"/>
      <c r="C16" s="41"/>
    </row>
    <row r="17" spans="1:3" x14ac:dyDescent="0.25">
      <c r="A17" s="1"/>
      <c r="B17" s="3"/>
      <c r="C17" s="41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70"/>
  <sheetViews>
    <sheetView tabSelected="1" topLeftCell="F235" workbookViewId="0">
      <selection activeCell="I241" sqref="I241"/>
    </sheetView>
  </sheetViews>
  <sheetFormatPr defaultRowHeight="15" x14ac:dyDescent="0.25"/>
  <cols>
    <col min="1" max="1" width="20.28515625" bestFit="1" customWidth="1"/>
    <col min="2" max="4" width="5.7109375" customWidth="1"/>
    <col min="5" max="5" width="7.7109375" bestFit="1" customWidth="1"/>
    <col min="6" max="10" width="5.7109375" customWidth="1"/>
    <col min="11" max="11" width="5.7109375" hidden="1" customWidth="1"/>
    <col min="12" max="15" width="5.7109375" customWidth="1"/>
    <col min="16" max="18" width="6.7109375" customWidth="1"/>
    <col min="19" max="19" width="6.7109375" style="99" customWidth="1"/>
    <col min="22" max="22" width="6.28515625" customWidth="1"/>
    <col min="34" max="34" width="12.140625" bestFit="1" customWidth="1"/>
  </cols>
  <sheetData>
    <row r="1" spans="1:24" x14ac:dyDescent="0.25">
      <c r="A1" s="108" t="s">
        <v>200</v>
      </c>
      <c r="B1" s="108">
        <v>23</v>
      </c>
      <c r="C1" s="108">
        <v>24</v>
      </c>
      <c r="D1" s="108">
        <v>25</v>
      </c>
      <c r="E1" s="108">
        <v>26</v>
      </c>
      <c r="F1" s="108">
        <v>27</v>
      </c>
      <c r="G1" s="108">
        <v>28</v>
      </c>
      <c r="H1" s="108">
        <v>29</v>
      </c>
      <c r="I1" s="108">
        <v>30</v>
      </c>
      <c r="J1" s="108">
        <v>31</v>
      </c>
      <c r="K1" s="109">
        <v>32</v>
      </c>
      <c r="L1" s="108">
        <v>33</v>
      </c>
      <c r="M1" s="108">
        <v>35</v>
      </c>
      <c r="N1" s="108">
        <v>36</v>
      </c>
      <c r="O1" s="108">
        <v>37</v>
      </c>
      <c r="P1" s="110"/>
      <c r="Q1" s="110"/>
      <c r="R1" s="110"/>
      <c r="S1" s="111"/>
    </row>
    <row r="2" spans="1:24" x14ac:dyDescent="0.25">
      <c r="A2" s="108" t="s">
        <v>199</v>
      </c>
      <c r="B2" s="108">
        <v>1</v>
      </c>
      <c r="C2" s="108">
        <v>2</v>
      </c>
      <c r="D2" s="108">
        <v>3</v>
      </c>
      <c r="E2" s="108">
        <v>4</v>
      </c>
      <c r="F2" s="108">
        <v>5</v>
      </c>
      <c r="G2" s="108">
        <v>6</v>
      </c>
      <c r="H2" s="108">
        <v>7</v>
      </c>
      <c r="I2" s="108">
        <v>8</v>
      </c>
      <c r="J2" s="108">
        <v>9</v>
      </c>
      <c r="K2" s="108">
        <v>10</v>
      </c>
      <c r="L2" s="108">
        <v>11</v>
      </c>
      <c r="M2" s="108">
        <v>12</v>
      </c>
      <c r="N2" s="108">
        <v>13</v>
      </c>
      <c r="O2" s="108">
        <v>14</v>
      </c>
      <c r="P2" s="108" t="s">
        <v>201</v>
      </c>
      <c r="Q2" s="108" t="s">
        <v>202</v>
      </c>
      <c r="R2" s="108" t="s">
        <v>203</v>
      </c>
      <c r="S2" s="112" t="s">
        <v>204</v>
      </c>
      <c r="T2" s="108" t="s">
        <v>232</v>
      </c>
      <c r="U2" s="108" t="s">
        <v>231</v>
      </c>
      <c r="V2" t="s">
        <v>198</v>
      </c>
      <c r="W2" t="s">
        <v>198</v>
      </c>
      <c r="X2" t="s">
        <v>198</v>
      </c>
    </row>
    <row r="3" spans="1:24" x14ac:dyDescent="0.25">
      <c r="A3" s="104" t="str">
        <f>'punt 01'!$B$5</f>
        <v>Flab/draadalg</v>
      </c>
      <c r="B3" s="104">
        <f>'punt 01'!D5</f>
        <v>0</v>
      </c>
      <c r="C3" s="104">
        <f>'punt 01'!E5</f>
        <v>0</v>
      </c>
      <c r="D3" s="104">
        <f>'punt 01'!F5</f>
        <v>0</v>
      </c>
      <c r="E3" s="104">
        <f>'punt 01'!G5</f>
        <v>0</v>
      </c>
      <c r="F3" s="104">
        <f>'punt 01'!H5</f>
        <v>0</v>
      </c>
      <c r="G3" s="104">
        <f>'punt 01'!I5</f>
        <v>60</v>
      </c>
      <c r="H3" s="104">
        <f>'punt 01'!J5</f>
        <v>10</v>
      </c>
      <c r="I3" s="104">
        <f>'punt 01'!K5</f>
        <v>10</v>
      </c>
      <c r="J3" s="104">
        <f>'punt 01'!L5</f>
        <v>0</v>
      </c>
      <c r="K3" s="104">
        <f>'punt 01'!M5</f>
        <v>0</v>
      </c>
      <c r="L3" s="104">
        <f>'punt 01'!N5</f>
        <v>0</v>
      </c>
      <c r="M3" s="104">
        <f>'punt 01'!O5</f>
        <v>0</v>
      </c>
      <c r="N3" s="104">
        <f>'punt 01'!P5</f>
        <v>0</v>
      </c>
      <c r="O3" s="104">
        <f>'punt 01'!Q5</f>
        <v>0</v>
      </c>
      <c r="P3" s="104">
        <f>SUM(B3:O3)</f>
        <v>80</v>
      </c>
      <c r="Q3" s="104">
        <f>MAX(B3:O3)</f>
        <v>60</v>
      </c>
      <c r="R3" s="107">
        <f>AVERAGE(M3:O3)</f>
        <v>0</v>
      </c>
      <c r="S3" s="105">
        <f t="shared" ref="S3:S10" si="0">IF(R3&gt;Q3,R3,Q3)</f>
        <v>60</v>
      </c>
      <c r="T3" s="102">
        <f>13.9</f>
        <v>13.9</v>
      </c>
      <c r="U3" s="102">
        <f t="shared" ref="U3:U8" si="1">N3*T3/100</f>
        <v>0</v>
      </c>
    </row>
    <row r="4" spans="1:24" x14ac:dyDescent="0.25">
      <c r="A4" s="104" t="str">
        <f>'punt 01'!$B$6</f>
        <v>Gekroest fontijnkruid</v>
      </c>
      <c r="B4" s="104">
        <f>'punt 01'!D6</f>
        <v>0</v>
      </c>
      <c r="C4" s="104">
        <f>'punt 01'!E6</f>
        <v>0</v>
      </c>
      <c r="D4" s="104">
        <f>'punt 01'!F6</f>
        <v>0</v>
      </c>
      <c r="E4" s="104">
        <f>'punt 01'!G6</f>
        <v>0</v>
      </c>
      <c r="F4" s="104">
        <f>'punt 01'!H6</f>
        <v>1</v>
      </c>
      <c r="G4" s="104">
        <f>'punt 01'!I6</f>
        <v>0</v>
      </c>
      <c r="H4" s="104">
        <f>'punt 01'!J6</f>
        <v>0</v>
      </c>
      <c r="I4" s="104">
        <f>'punt 01'!K6</f>
        <v>0</v>
      </c>
      <c r="J4" s="104">
        <f>'punt 01'!L6</f>
        <v>0</v>
      </c>
      <c r="K4" s="104">
        <f>'punt 01'!M6</f>
        <v>0</v>
      </c>
      <c r="L4" s="104">
        <f>'punt 01'!N6</f>
        <v>0</v>
      </c>
      <c r="M4" s="104">
        <f>'punt 01'!O6</f>
        <v>0</v>
      </c>
      <c r="N4" s="104">
        <f>'punt 01'!P6</f>
        <v>0</v>
      </c>
      <c r="O4" s="104">
        <f>'punt 01'!Q6</f>
        <v>0</v>
      </c>
      <c r="P4" s="104">
        <f t="shared" ref="P4:P10" si="2">SUM(B4:O4)</f>
        <v>1</v>
      </c>
      <c r="Q4" s="104">
        <f t="shared" ref="Q4:Q10" si="3">MAX(B4:O4)</f>
        <v>1</v>
      </c>
      <c r="R4" s="107">
        <f t="shared" ref="R4:R10" si="4">AVERAGE(M4:O4)</f>
        <v>0</v>
      </c>
      <c r="S4" s="105">
        <f t="shared" si="0"/>
        <v>1</v>
      </c>
      <c r="T4" s="102">
        <v>7.7</v>
      </c>
      <c r="U4" s="102">
        <f t="shared" si="1"/>
        <v>0</v>
      </c>
    </row>
    <row r="5" spans="1:24" x14ac:dyDescent="0.25">
      <c r="A5" s="104" t="str">
        <f>'punt 01'!$B$7</f>
        <v>Gewoon kransblad</v>
      </c>
      <c r="B5" s="104">
        <f>'punt 01'!D7</f>
        <v>0</v>
      </c>
      <c r="C5" s="104">
        <f>'punt 01'!E7</f>
        <v>0</v>
      </c>
      <c r="D5" s="104">
        <f>'punt 01'!F7</f>
        <v>0</v>
      </c>
      <c r="E5" s="104">
        <f>'punt 01'!G7</f>
        <v>0</v>
      </c>
      <c r="F5" s="104">
        <f>'punt 01'!H7</f>
        <v>0</v>
      </c>
      <c r="G5" s="104">
        <f>'punt 01'!I7</f>
        <v>0</v>
      </c>
      <c r="H5" s="104">
        <f>'punt 01'!J7</f>
        <v>0</v>
      </c>
      <c r="I5" s="104">
        <f>'punt 01'!K7</f>
        <v>0</v>
      </c>
      <c r="J5" s="104">
        <f>'punt 01'!L7</f>
        <v>0</v>
      </c>
      <c r="K5" s="104">
        <f>'punt 01'!M7</f>
        <v>0</v>
      </c>
      <c r="L5" s="104">
        <f>'punt 01'!N7</f>
        <v>0</v>
      </c>
      <c r="M5" s="104">
        <f>'punt 01'!O7</f>
        <v>0</v>
      </c>
      <c r="N5" s="104">
        <f>'punt 01'!P7</f>
        <v>0</v>
      </c>
      <c r="O5" s="104">
        <f>'punt 01'!Q7</f>
        <v>0</v>
      </c>
      <c r="P5" s="104">
        <f t="shared" si="2"/>
        <v>0</v>
      </c>
      <c r="Q5" s="104">
        <f t="shared" si="3"/>
        <v>0</v>
      </c>
      <c r="R5" s="107">
        <f t="shared" si="4"/>
        <v>0</v>
      </c>
      <c r="S5" s="105">
        <f t="shared" si="0"/>
        <v>0</v>
      </c>
      <c r="T5" s="102">
        <v>9</v>
      </c>
      <c r="U5" s="102">
        <f t="shared" si="1"/>
        <v>0</v>
      </c>
    </row>
    <row r="6" spans="1:24" x14ac:dyDescent="0.25">
      <c r="A6" s="104" t="str">
        <f>'punt 01'!$B$8</f>
        <v>Grof hoornblad</v>
      </c>
      <c r="B6" s="104">
        <f>'punt 01'!D8</f>
        <v>0</v>
      </c>
      <c r="C6" s="104">
        <f>'punt 01'!E8</f>
        <v>0</v>
      </c>
      <c r="D6" s="104">
        <f>'punt 01'!F8</f>
        <v>0</v>
      </c>
      <c r="E6" s="104">
        <f>'punt 01'!G8</f>
        <v>0</v>
      </c>
      <c r="F6" s="104">
        <f>'punt 01'!H8</f>
        <v>39</v>
      </c>
      <c r="G6" s="104">
        <f>'punt 01'!I8</f>
        <v>60</v>
      </c>
      <c r="H6" s="104">
        <f>'punt 01'!J8</f>
        <v>15</v>
      </c>
      <c r="I6" s="104">
        <f>'punt 01'!K8</f>
        <v>80</v>
      </c>
      <c r="J6" s="104">
        <f>'punt 01'!L8</f>
        <v>0</v>
      </c>
      <c r="K6" s="104">
        <f>'punt 01'!M8</f>
        <v>0</v>
      </c>
      <c r="L6" s="104">
        <f>'punt 01'!N8</f>
        <v>0</v>
      </c>
      <c r="M6" s="104">
        <f>'punt 01'!O8</f>
        <v>30</v>
      </c>
      <c r="N6" s="104">
        <f>'punt 01'!P8</f>
        <v>13</v>
      </c>
      <c r="O6" s="104">
        <f>'punt 01'!Q8</f>
        <v>352</v>
      </c>
      <c r="P6" s="104">
        <f t="shared" si="2"/>
        <v>589</v>
      </c>
      <c r="Q6" s="104">
        <f t="shared" si="3"/>
        <v>352</v>
      </c>
      <c r="R6" s="107">
        <f t="shared" si="4"/>
        <v>131.66666666666666</v>
      </c>
      <c r="S6" s="105">
        <f t="shared" si="0"/>
        <v>352</v>
      </c>
      <c r="T6" s="102">
        <v>7.4</v>
      </c>
      <c r="U6" s="102">
        <f t="shared" si="1"/>
        <v>0.96200000000000008</v>
      </c>
    </row>
    <row r="7" spans="1:24" x14ac:dyDescent="0.25">
      <c r="A7" s="104" t="str">
        <f>'punt 01'!$B$9</f>
        <v>Haarfontijnkruid</v>
      </c>
      <c r="B7" s="104">
        <f>'punt 01'!D9</f>
        <v>0</v>
      </c>
      <c r="C7" s="104">
        <f>'punt 01'!E9</f>
        <v>0</v>
      </c>
      <c r="D7" s="104">
        <f>'punt 01'!F9</f>
        <v>0</v>
      </c>
      <c r="E7" s="104">
        <f>'punt 01'!G9</f>
        <v>0</v>
      </c>
      <c r="F7" s="104">
        <f>'punt 01'!H9</f>
        <v>0</v>
      </c>
      <c r="G7" s="104">
        <f>'punt 01'!I9</f>
        <v>0</v>
      </c>
      <c r="H7" s="104">
        <f>'punt 01'!J9</f>
        <v>0</v>
      </c>
      <c r="I7" s="104">
        <f>'punt 01'!K9</f>
        <v>0</v>
      </c>
      <c r="J7" s="104">
        <f>'punt 01'!L9</f>
        <v>0</v>
      </c>
      <c r="K7" s="104">
        <f>'punt 01'!M9</f>
        <v>0</v>
      </c>
      <c r="L7" s="104">
        <f>'punt 01'!N9</f>
        <v>0</v>
      </c>
      <c r="M7" s="104">
        <f>'punt 01'!O9</f>
        <v>0</v>
      </c>
      <c r="N7" s="104">
        <f>'punt 01'!P9</f>
        <v>0</v>
      </c>
      <c r="O7" s="104">
        <f>'punt 01'!Q9</f>
        <v>0</v>
      </c>
      <c r="P7" s="104">
        <f t="shared" si="2"/>
        <v>0</v>
      </c>
      <c r="Q7" s="104">
        <f t="shared" si="3"/>
        <v>0</v>
      </c>
      <c r="R7" s="107">
        <f t="shared" si="4"/>
        <v>0</v>
      </c>
      <c r="S7" s="105">
        <f t="shared" si="0"/>
        <v>0</v>
      </c>
      <c r="T7" s="102">
        <v>9.6999999999999993</v>
      </c>
      <c r="U7" s="102">
        <f t="shared" si="1"/>
        <v>0</v>
      </c>
    </row>
    <row r="8" spans="1:24" x14ac:dyDescent="0.25">
      <c r="A8" s="104" t="str">
        <f>'punt 01'!$B$10</f>
        <v>schede fontijnkruid</v>
      </c>
      <c r="B8" s="104">
        <f>'punt 01'!D10</f>
        <v>0</v>
      </c>
      <c r="C8" s="104">
        <f>'punt 01'!E10</f>
        <v>0</v>
      </c>
      <c r="D8" s="104">
        <f>'punt 01'!F10</f>
        <v>0</v>
      </c>
      <c r="E8" s="104">
        <f>'punt 01'!G10</f>
        <v>0</v>
      </c>
      <c r="F8" s="104">
        <f>'punt 01'!H10</f>
        <v>0</v>
      </c>
      <c r="G8" s="104">
        <f>'punt 01'!I10</f>
        <v>30</v>
      </c>
      <c r="H8" s="104">
        <f>'punt 01'!J10</f>
        <v>0</v>
      </c>
      <c r="I8" s="104">
        <f>'punt 01'!K10</f>
        <v>0</v>
      </c>
      <c r="J8" s="104">
        <f>'punt 01'!L10</f>
        <v>10</v>
      </c>
      <c r="K8" s="104">
        <f>'punt 01'!M10</f>
        <v>0</v>
      </c>
      <c r="L8" s="104">
        <f>'punt 01'!N10</f>
        <v>0</v>
      </c>
      <c r="M8" s="104">
        <f>'punt 01'!O10</f>
        <v>7</v>
      </c>
      <c r="N8" s="104">
        <f>'punt 01'!P10</f>
        <v>0</v>
      </c>
      <c r="O8" s="104">
        <f>'punt 01'!Q10</f>
        <v>0</v>
      </c>
      <c r="P8" s="104">
        <f t="shared" si="2"/>
        <v>47</v>
      </c>
      <c r="Q8" s="104">
        <f t="shared" si="3"/>
        <v>30</v>
      </c>
      <c r="R8" s="107">
        <f t="shared" si="4"/>
        <v>2.3333333333333335</v>
      </c>
      <c r="S8" s="105">
        <f t="shared" si="0"/>
        <v>30</v>
      </c>
      <c r="T8" s="102">
        <v>12.1</v>
      </c>
      <c r="U8" s="102">
        <f t="shared" si="1"/>
        <v>0</v>
      </c>
    </row>
    <row r="9" spans="1:24" x14ac:dyDescent="0.25">
      <c r="A9" s="104" t="str">
        <f>'punt 01'!$B$11</f>
        <v>Smalle waterpest</v>
      </c>
      <c r="B9" s="104">
        <f>'punt 01'!D11</f>
        <v>0</v>
      </c>
      <c r="C9" s="104">
        <f>'punt 01'!E11</f>
        <v>0</v>
      </c>
      <c r="D9" s="104">
        <f>'punt 01'!F11</f>
        <v>0</v>
      </c>
      <c r="E9" s="104">
        <f>'punt 01'!G11</f>
        <v>0</v>
      </c>
      <c r="F9" s="104">
        <f>'punt 01'!H11</f>
        <v>54</v>
      </c>
      <c r="G9" s="104">
        <f>'punt 01'!I11</f>
        <v>165</v>
      </c>
      <c r="H9" s="104">
        <f>'punt 01'!J11</f>
        <v>270</v>
      </c>
      <c r="I9" s="104">
        <f>'punt 01'!K11</f>
        <v>95</v>
      </c>
      <c r="J9" s="104">
        <f>'punt 01'!L11</f>
        <v>10</v>
      </c>
      <c r="K9" s="104">
        <f>'punt 01'!M11</f>
        <v>0</v>
      </c>
      <c r="L9" s="104">
        <f>'punt 01'!N11</f>
        <v>0</v>
      </c>
      <c r="M9" s="104">
        <f>'punt 01'!O11</f>
        <v>143</v>
      </c>
      <c r="N9" s="104">
        <f>'punt 01'!P11</f>
        <v>512</v>
      </c>
      <c r="O9" s="104">
        <f>'punt 01'!Q11</f>
        <v>2084</v>
      </c>
      <c r="P9" s="104">
        <f t="shared" si="2"/>
        <v>3333</v>
      </c>
      <c r="Q9" s="104">
        <f t="shared" si="3"/>
        <v>2084</v>
      </c>
      <c r="R9" s="107">
        <f t="shared" si="4"/>
        <v>913</v>
      </c>
      <c r="S9" s="105">
        <f t="shared" si="0"/>
        <v>2084</v>
      </c>
      <c r="T9" s="102">
        <v>9.3000000000000007</v>
      </c>
      <c r="U9" s="102">
        <f>N9*T9/100</f>
        <v>47.616000000000007</v>
      </c>
    </row>
    <row r="10" spans="1:24" x14ac:dyDescent="0.25">
      <c r="A10" s="104" t="str">
        <f>'punt 01'!$B$12</f>
        <v>Zannichellia palustris</v>
      </c>
      <c r="B10" s="104">
        <f>'punt 01'!D12</f>
        <v>0</v>
      </c>
      <c r="C10" s="104">
        <f>'punt 01'!E12</f>
        <v>0</v>
      </c>
      <c r="D10" s="104">
        <f>'punt 01'!F12</f>
        <v>0</v>
      </c>
      <c r="E10" s="104">
        <f>'punt 01'!G12</f>
        <v>0</v>
      </c>
      <c r="F10" s="104">
        <f>'punt 01'!H12</f>
        <v>0</v>
      </c>
      <c r="G10" s="104">
        <f>'punt 01'!I12</f>
        <v>0</v>
      </c>
      <c r="H10" s="104">
        <f>'punt 01'!J12</f>
        <v>0</v>
      </c>
      <c r="I10" s="104">
        <f>'punt 01'!K12</f>
        <v>0</v>
      </c>
      <c r="J10" s="104">
        <f>'punt 01'!L12</f>
        <v>0</v>
      </c>
      <c r="K10" s="104">
        <f>'punt 01'!M12</f>
        <v>0</v>
      </c>
      <c r="L10" s="104">
        <f>'punt 01'!N12</f>
        <v>0</v>
      </c>
      <c r="M10" s="104">
        <f>'punt 01'!O12</f>
        <v>0</v>
      </c>
      <c r="N10" s="104">
        <f>'punt 01'!P12</f>
        <v>0</v>
      </c>
      <c r="O10" s="104">
        <f>'punt 01'!Q12</f>
        <v>0</v>
      </c>
      <c r="P10" s="104">
        <f t="shared" si="2"/>
        <v>0</v>
      </c>
      <c r="Q10" s="104">
        <f t="shared" si="3"/>
        <v>0</v>
      </c>
      <c r="R10" s="107">
        <f t="shared" si="4"/>
        <v>0</v>
      </c>
      <c r="S10" s="105">
        <f t="shared" si="0"/>
        <v>0</v>
      </c>
      <c r="T10" s="102">
        <v>4.4000000000000004</v>
      </c>
      <c r="U10" s="102">
        <f t="shared" ref="U10" si="5">S10*T10/100</f>
        <v>0</v>
      </c>
      <c r="V10">
        <f>SUM(S3:S10)</f>
        <v>2527</v>
      </c>
      <c r="W10" s="99" t="s">
        <v>248</v>
      </c>
    </row>
    <row r="11" spans="1:24" x14ac:dyDescent="0.25">
      <c r="A11" s="104"/>
      <c r="B11" s="116">
        <f t="shared" ref="B11:N11" si="6">SUM(B3:B10)</f>
        <v>0</v>
      </c>
      <c r="C11" s="116">
        <f t="shared" si="6"/>
        <v>0</v>
      </c>
      <c r="D11" s="116">
        <f t="shared" si="6"/>
        <v>0</v>
      </c>
      <c r="E11" s="116">
        <f t="shared" si="6"/>
        <v>0</v>
      </c>
      <c r="F11" s="116">
        <f t="shared" si="6"/>
        <v>94</v>
      </c>
      <c r="G11" s="116">
        <f t="shared" si="6"/>
        <v>315</v>
      </c>
      <c r="H11" s="116">
        <f t="shared" si="6"/>
        <v>295</v>
      </c>
      <c r="I11" s="116">
        <f t="shared" si="6"/>
        <v>185</v>
      </c>
      <c r="J11" s="116">
        <f t="shared" si="6"/>
        <v>20</v>
      </c>
      <c r="K11" s="116">
        <f t="shared" si="6"/>
        <v>0</v>
      </c>
      <c r="L11" s="116">
        <f t="shared" si="6"/>
        <v>0</v>
      </c>
      <c r="M11" s="116">
        <f t="shared" si="6"/>
        <v>180</v>
      </c>
      <c r="N11" s="116">
        <f t="shared" si="6"/>
        <v>525</v>
      </c>
      <c r="O11" s="116">
        <f>SUM(O3:O10)</f>
        <v>2436</v>
      </c>
      <c r="P11" s="116">
        <f>SUM(P3:P10)</f>
        <v>4050</v>
      </c>
      <c r="Q11" s="116">
        <f t="shared" ref="Q11:S11" si="7">SUM(Q3:Q10)</f>
        <v>2527</v>
      </c>
      <c r="R11" s="116">
        <f t="shared" si="7"/>
        <v>1047</v>
      </c>
      <c r="S11" s="116">
        <f t="shared" si="7"/>
        <v>2527</v>
      </c>
      <c r="T11" s="117"/>
      <c r="U11" s="116">
        <f>SUM(U3:U10)</f>
        <v>48.57800000000001</v>
      </c>
      <c r="V11" s="118" t="s">
        <v>238</v>
      </c>
      <c r="W11" s="99"/>
    </row>
    <row r="12" spans="1:24" x14ac:dyDescent="0.25">
      <c r="A12" s="108" t="s">
        <v>205</v>
      </c>
      <c r="B12" s="108">
        <v>1</v>
      </c>
      <c r="C12" s="108">
        <v>2</v>
      </c>
      <c r="D12" s="108">
        <v>3</v>
      </c>
      <c r="E12" s="108">
        <v>4</v>
      </c>
      <c r="F12" s="108">
        <v>5</v>
      </c>
      <c r="G12" s="108">
        <v>6</v>
      </c>
      <c r="H12" s="108">
        <v>7</v>
      </c>
      <c r="I12" s="108">
        <v>8</v>
      </c>
      <c r="J12" s="108">
        <v>9</v>
      </c>
      <c r="K12" s="108">
        <v>10</v>
      </c>
      <c r="L12" s="108">
        <v>11</v>
      </c>
      <c r="M12" s="108">
        <v>12</v>
      </c>
      <c r="N12" s="108">
        <v>13</v>
      </c>
      <c r="O12" s="108">
        <v>14</v>
      </c>
      <c r="P12" s="108" t="s">
        <v>201</v>
      </c>
      <c r="Q12" s="108" t="s">
        <v>202</v>
      </c>
      <c r="R12" s="113" t="s">
        <v>203</v>
      </c>
      <c r="S12" s="112" t="s">
        <v>204</v>
      </c>
      <c r="T12" s="108" t="s">
        <v>232</v>
      </c>
      <c r="U12" s="108" t="s">
        <v>231</v>
      </c>
    </row>
    <row r="13" spans="1:24" x14ac:dyDescent="0.25">
      <c r="A13" s="104" t="str">
        <f>'punt 01'!$B$5</f>
        <v>Flab/draadalg</v>
      </c>
      <c r="B13" s="104">
        <f>'punt 02'!D5</f>
        <v>0</v>
      </c>
      <c r="C13" s="104">
        <f>'punt 02'!E5</f>
        <v>0</v>
      </c>
      <c r="D13" s="104">
        <f>'punt 02'!F5</f>
        <v>0</v>
      </c>
      <c r="E13" s="104">
        <f>'punt 02'!G5</f>
        <v>0</v>
      </c>
      <c r="F13" s="104">
        <f>'punt 02'!H5</f>
        <v>1</v>
      </c>
      <c r="G13" s="104">
        <f>'punt 02'!I5</f>
        <v>90</v>
      </c>
      <c r="H13" s="104">
        <f>'punt 02'!J5</f>
        <v>20</v>
      </c>
      <c r="I13" s="104">
        <f>'punt 02'!K5</f>
        <v>60</v>
      </c>
      <c r="J13" s="104">
        <f>'punt 02'!L5</f>
        <v>160</v>
      </c>
      <c r="K13" s="104">
        <f>'punt 02'!M5</f>
        <v>0</v>
      </c>
      <c r="L13" s="104">
        <f>'punt 02'!N5</f>
        <v>40</v>
      </c>
      <c r="M13" s="104">
        <f>'punt 02'!O5</f>
        <v>0</v>
      </c>
      <c r="N13" s="104">
        <f>'punt 02'!P5</f>
        <v>3</v>
      </c>
      <c r="O13" s="104">
        <f>'punt 02'!Q5</f>
        <v>0</v>
      </c>
      <c r="P13" s="104">
        <f>SUM(B13:O13)</f>
        <v>374</v>
      </c>
      <c r="Q13" s="104">
        <f>MAX(B13:O13)</f>
        <v>160</v>
      </c>
      <c r="R13" s="107">
        <f>AVERAGE(M13:O13)</f>
        <v>1</v>
      </c>
      <c r="S13" s="105">
        <f>IF(R13&gt;Q13,R13,Q13)</f>
        <v>160</v>
      </c>
      <c r="T13" s="102">
        <f>13.9</f>
        <v>13.9</v>
      </c>
      <c r="U13" s="102">
        <f>S13*T13/100</f>
        <v>22.24</v>
      </c>
    </row>
    <row r="14" spans="1:24" x14ac:dyDescent="0.25">
      <c r="A14" s="104" t="str">
        <f>'punt 01'!$B$6</f>
        <v>Gekroest fontijnkruid</v>
      </c>
      <c r="B14" s="104">
        <f>'punt 02'!D6</f>
        <v>0</v>
      </c>
      <c r="C14" s="104">
        <f>'punt 02'!E6</f>
        <v>0</v>
      </c>
      <c r="D14" s="104">
        <f>'punt 02'!F6</f>
        <v>0</v>
      </c>
      <c r="E14" s="104">
        <f>'punt 02'!G6</f>
        <v>0</v>
      </c>
      <c r="F14" s="104">
        <f>'punt 02'!H6</f>
        <v>0</v>
      </c>
      <c r="G14" s="104">
        <f>'punt 02'!I6</f>
        <v>0</v>
      </c>
      <c r="H14" s="104">
        <f>'punt 02'!J6</f>
        <v>0</v>
      </c>
      <c r="I14" s="104">
        <f>'punt 02'!K6</f>
        <v>0</v>
      </c>
      <c r="J14" s="104">
        <f>'punt 02'!L6</f>
        <v>0</v>
      </c>
      <c r="K14" s="104">
        <f>'punt 02'!M6</f>
        <v>0</v>
      </c>
      <c r="L14" s="104">
        <f>'punt 02'!N6</f>
        <v>0</v>
      </c>
      <c r="M14" s="104">
        <f>'punt 02'!O6</f>
        <v>0</v>
      </c>
      <c r="N14" s="104">
        <f>'punt 02'!P6</f>
        <v>0</v>
      </c>
      <c r="O14" s="104">
        <f>'punt 02'!Q6</f>
        <v>0</v>
      </c>
      <c r="P14" s="104">
        <f t="shared" ref="P14:P20" si="8">SUM(B14:O14)</f>
        <v>0</v>
      </c>
      <c r="Q14" s="104">
        <f t="shared" ref="Q14:Q20" si="9">MAX(B14:O14)</f>
        <v>0</v>
      </c>
      <c r="R14" s="107">
        <f t="shared" ref="R14:R20" si="10">AVERAGE(M14:O14)</f>
        <v>0</v>
      </c>
      <c r="S14" s="105">
        <f t="shared" ref="S14:S20" si="11">IF(R14&gt;Q14,R14,Q14)</f>
        <v>0</v>
      </c>
      <c r="T14" s="102">
        <v>7.7</v>
      </c>
      <c r="U14" s="102">
        <f t="shared" ref="U14:U20" si="12">S14*T14/100</f>
        <v>0</v>
      </c>
    </row>
    <row r="15" spans="1:24" x14ac:dyDescent="0.25">
      <c r="A15" s="104" t="str">
        <f>'punt 01'!$B$7</f>
        <v>Gewoon kransblad</v>
      </c>
      <c r="B15" s="104">
        <f>'punt 02'!D7</f>
        <v>0</v>
      </c>
      <c r="C15" s="104">
        <f>'punt 02'!E7</f>
        <v>0</v>
      </c>
      <c r="D15" s="104">
        <f>'punt 02'!F7</f>
        <v>0</v>
      </c>
      <c r="E15" s="104">
        <f>'punt 02'!G7</f>
        <v>0</v>
      </c>
      <c r="F15" s="104">
        <f>'punt 02'!H7</f>
        <v>0</v>
      </c>
      <c r="G15" s="104">
        <f>'punt 02'!I7</f>
        <v>0</v>
      </c>
      <c r="H15" s="104">
        <f>'punt 02'!J7</f>
        <v>0</v>
      </c>
      <c r="I15" s="104">
        <f>'punt 02'!K7</f>
        <v>0</v>
      </c>
      <c r="J15" s="104">
        <f>'punt 02'!L7</f>
        <v>0</v>
      </c>
      <c r="K15" s="104">
        <f>'punt 02'!M7</f>
        <v>0</v>
      </c>
      <c r="L15" s="104">
        <f>'punt 02'!N7</f>
        <v>0</v>
      </c>
      <c r="M15" s="104">
        <f>'punt 02'!O7</f>
        <v>0</v>
      </c>
      <c r="N15" s="104">
        <f>'punt 02'!P7</f>
        <v>0</v>
      </c>
      <c r="O15" s="104">
        <f>'punt 02'!Q7</f>
        <v>0</v>
      </c>
      <c r="P15" s="104">
        <f t="shared" si="8"/>
        <v>0</v>
      </c>
      <c r="Q15" s="104">
        <f t="shared" si="9"/>
        <v>0</v>
      </c>
      <c r="R15" s="107">
        <f t="shared" si="10"/>
        <v>0</v>
      </c>
      <c r="S15" s="105">
        <f t="shared" si="11"/>
        <v>0</v>
      </c>
      <c r="T15" s="102">
        <v>9</v>
      </c>
      <c r="U15" s="102">
        <f t="shared" si="12"/>
        <v>0</v>
      </c>
    </row>
    <row r="16" spans="1:24" x14ac:dyDescent="0.25">
      <c r="A16" s="104" t="str">
        <f>'punt 01'!$B$8</f>
        <v>Grof hoornblad</v>
      </c>
      <c r="B16" s="104">
        <f>'punt 02'!D8</f>
        <v>0</v>
      </c>
      <c r="C16" s="104">
        <f>'punt 02'!E8</f>
        <v>0</v>
      </c>
      <c r="D16" s="104">
        <f>'punt 02'!F8</f>
        <v>0</v>
      </c>
      <c r="E16" s="104">
        <f>'punt 02'!G8</f>
        <v>0</v>
      </c>
      <c r="F16" s="104">
        <f>'punt 02'!H8</f>
        <v>87</v>
      </c>
      <c r="G16" s="104">
        <f>'punt 02'!I8</f>
        <v>1240</v>
      </c>
      <c r="H16" s="104">
        <f>'punt 02'!J8</f>
        <v>119</v>
      </c>
      <c r="I16" s="104">
        <f>'punt 02'!K8</f>
        <v>190</v>
      </c>
      <c r="J16" s="104">
        <f>'punt 02'!L8</f>
        <v>120</v>
      </c>
      <c r="K16" s="104">
        <f>'punt 02'!M8</f>
        <v>0</v>
      </c>
      <c r="L16" s="104">
        <f>'punt 02'!N8</f>
        <v>55</v>
      </c>
      <c r="M16" s="104">
        <f>'punt 02'!O8</f>
        <v>23</v>
      </c>
      <c r="N16" s="104">
        <f>'punt 02'!P8</f>
        <v>167</v>
      </c>
      <c r="O16" s="104">
        <f>'punt 02'!Q8</f>
        <v>19</v>
      </c>
      <c r="P16" s="104">
        <f t="shared" si="8"/>
        <v>2020</v>
      </c>
      <c r="Q16" s="104">
        <f t="shared" si="9"/>
        <v>1240</v>
      </c>
      <c r="R16" s="107">
        <f t="shared" si="10"/>
        <v>69.666666666666671</v>
      </c>
      <c r="S16" s="105">
        <f t="shared" si="11"/>
        <v>1240</v>
      </c>
      <c r="T16" s="102">
        <v>7.4</v>
      </c>
      <c r="U16" s="102">
        <f t="shared" si="12"/>
        <v>91.76</v>
      </c>
    </row>
    <row r="17" spans="1:22" x14ac:dyDescent="0.25">
      <c r="A17" s="104" t="str">
        <f>'punt 01'!$B$9</f>
        <v>Haarfontijnkruid</v>
      </c>
      <c r="B17" s="104">
        <f>'punt 02'!D9</f>
        <v>0</v>
      </c>
      <c r="C17" s="104">
        <f>'punt 02'!E9</f>
        <v>0</v>
      </c>
      <c r="D17" s="104">
        <f>'punt 02'!F9</f>
        <v>0</v>
      </c>
      <c r="E17" s="104">
        <f>'punt 02'!G9</f>
        <v>0</v>
      </c>
      <c r="F17" s="104">
        <f>'punt 02'!H9</f>
        <v>0</v>
      </c>
      <c r="G17" s="104">
        <f>'punt 02'!I9</f>
        <v>0</v>
      </c>
      <c r="H17" s="104">
        <f>'punt 02'!J9</f>
        <v>0</v>
      </c>
      <c r="I17" s="104">
        <f>'punt 02'!K9</f>
        <v>2</v>
      </c>
      <c r="J17" s="104">
        <f>'punt 02'!L9</f>
        <v>0</v>
      </c>
      <c r="K17" s="104">
        <f>'punt 02'!M9</f>
        <v>0</v>
      </c>
      <c r="L17" s="104">
        <f>'punt 02'!N9</f>
        <v>2</v>
      </c>
      <c r="M17" s="104">
        <f>'punt 02'!O9</f>
        <v>0</v>
      </c>
      <c r="N17" s="104">
        <f>'punt 02'!P9</f>
        <v>38</v>
      </c>
      <c r="O17" s="104">
        <f>'punt 02'!Q9</f>
        <v>0</v>
      </c>
      <c r="P17" s="104">
        <f t="shared" si="8"/>
        <v>42</v>
      </c>
      <c r="Q17" s="104">
        <f t="shared" si="9"/>
        <v>38</v>
      </c>
      <c r="R17" s="107">
        <f t="shared" si="10"/>
        <v>12.666666666666666</v>
      </c>
      <c r="S17" s="105">
        <f t="shared" si="11"/>
        <v>38</v>
      </c>
      <c r="T17" s="102">
        <v>9.6999999999999993</v>
      </c>
      <c r="U17" s="102">
        <f t="shared" si="12"/>
        <v>3.6859999999999995</v>
      </c>
    </row>
    <row r="18" spans="1:22" x14ac:dyDescent="0.25">
      <c r="A18" s="104" t="str">
        <f>'punt 01'!$B$10</f>
        <v>schede fontijnkruid</v>
      </c>
      <c r="B18" s="104">
        <f>'punt 02'!D10</f>
        <v>0</v>
      </c>
      <c r="C18" s="104">
        <f>'punt 02'!E10</f>
        <v>0</v>
      </c>
      <c r="D18" s="104">
        <f>'punt 02'!F10</f>
        <v>0</v>
      </c>
      <c r="E18" s="104">
        <f>'punt 02'!G10</f>
        <v>0</v>
      </c>
      <c r="F18" s="104">
        <f>'punt 02'!H10</f>
        <v>2</v>
      </c>
      <c r="G18" s="104">
        <f>'punt 02'!I10</f>
        <v>0</v>
      </c>
      <c r="H18" s="104">
        <f>'punt 02'!J10</f>
        <v>20</v>
      </c>
      <c r="I18" s="104">
        <f>'punt 02'!K10</f>
        <v>5</v>
      </c>
      <c r="J18" s="104">
        <f>'punt 02'!L10</f>
        <v>5</v>
      </c>
      <c r="K18" s="104">
        <f>'punt 02'!M10</f>
        <v>0</v>
      </c>
      <c r="L18" s="104">
        <f>'punt 02'!N10</f>
        <v>10</v>
      </c>
      <c r="M18" s="104">
        <f>'punt 02'!O10</f>
        <v>0</v>
      </c>
      <c r="N18" s="104">
        <f>'punt 02'!P10</f>
        <v>12</v>
      </c>
      <c r="O18" s="104">
        <f>'punt 02'!Q10</f>
        <v>16</v>
      </c>
      <c r="P18" s="104">
        <f t="shared" si="8"/>
        <v>70</v>
      </c>
      <c r="Q18" s="104">
        <f t="shared" si="9"/>
        <v>20</v>
      </c>
      <c r="R18" s="107">
        <f t="shared" si="10"/>
        <v>9.3333333333333339</v>
      </c>
      <c r="S18" s="105">
        <f t="shared" si="11"/>
        <v>20</v>
      </c>
      <c r="T18" s="102">
        <v>12.1</v>
      </c>
      <c r="U18" s="102">
        <f t="shared" si="12"/>
        <v>2.42</v>
      </c>
    </row>
    <row r="19" spans="1:22" x14ac:dyDescent="0.25">
      <c r="A19" s="104" t="str">
        <f>'punt 01'!$B$11</f>
        <v>Smalle waterpest</v>
      </c>
      <c r="B19" s="104">
        <f>'punt 02'!D11</f>
        <v>0</v>
      </c>
      <c r="C19" s="104">
        <f>'punt 02'!E11</f>
        <v>0</v>
      </c>
      <c r="D19" s="104">
        <f>'punt 02'!F11</f>
        <v>0</v>
      </c>
      <c r="E19" s="104">
        <f>'punt 02'!G11</f>
        <v>0</v>
      </c>
      <c r="F19" s="104">
        <f>'punt 02'!H11</f>
        <v>157</v>
      </c>
      <c r="G19" s="104">
        <f>'punt 02'!I11</f>
        <v>920</v>
      </c>
      <c r="H19" s="104">
        <f>'punt 02'!J11</f>
        <v>112</v>
      </c>
      <c r="I19" s="104">
        <f>'punt 02'!K11</f>
        <v>290</v>
      </c>
      <c r="J19" s="104">
        <f>'punt 02'!L11</f>
        <v>630</v>
      </c>
      <c r="K19" s="104">
        <f>'punt 02'!M11</f>
        <v>0</v>
      </c>
      <c r="L19" s="104">
        <f>'punt 02'!N11</f>
        <v>556</v>
      </c>
      <c r="M19" s="104">
        <f>'punt 02'!O11</f>
        <v>620</v>
      </c>
      <c r="N19" s="104">
        <f>'punt 02'!P11</f>
        <v>1654</v>
      </c>
      <c r="O19" s="104">
        <f>'punt 02'!Q11</f>
        <v>1208</v>
      </c>
      <c r="P19" s="104">
        <f t="shared" si="8"/>
        <v>6147</v>
      </c>
      <c r="Q19" s="104">
        <f t="shared" si="9"/>
        <v>1654</v>
      </c>
      <c r="R19" s="107">
        <f t="shared" si="10"/>
        <v>1160.6666666666667</v>
      </c>
      <c r="S19" s="105">
        <f t="shared" si="11"/>
        <v>1654</v>
      </c>
      <c r="T19" s="102">
        <v>9.3000000000000007</v>
      </c>
      <c r="U19" s="102">
        <f t="shared" si="12"/>
        <v>153.822</v>
      </c>
    </row>
    <row r="20" spans="1:22" x14ac:dyDescent="0.25">
      <c r="A20" s="104" t="str">
        <f>'punt 01'!$B$12</f>
        <v>Zannichellia palustris</v>
      </c>
      <c r="B20" s="104">
        <f>'punt 02'!D12</f>
        <v>0</v>
      </c>
      <c r="C20" s="104">
        <f>'punt 02'!E12</f>
        <v>0</v>
      </c>
      <c r="D20" s="104">
        <f>'punt 02'!F12</f>
        <v>0</v>
      </c>
      <c r="E20" s="104">
        <f>'punt 02'!G12</f>
        <v>0</v>
      </c>
      <c r="F20" s="104">
        <f>'punt 02'!H12</f>
        <v>0</v>
      </c>
      <c r="G20" s="104">
        <f>'punt 02'!I12</f>
        <v>0</v>
      </c>
      <c r="H20" s="104">
        <f>'punt 02'!J12</f>
        <v>0</v>
      </c>
      <c r="I20" s="104">
        <f>'punt 02'!K12</f>
        <v>0</v>
      </c>
      <c r="J20" s="104">
        <f>'punt 02'!L12</f>
        <v>0</v>
      </c>
      <c r="K20" s="104">
        <f>'punt 02'!M12</f>
        <v>0</v>
      </c>
      <c r="L20" s="104">
        <f>'punt 02'!N12</f>
        <v>0</v>
      </c>
      <c r="M20" s="104">
        <f>'punt 02'!O12</f>
        <v>0</v>
      </c>
      <c r="N20" s="104">
        <f>'punt 02'!P12</f>
        <v>0</v>
      </c>
      <c r="O20" s="104">
        <f>'punt 02'!Q12</f>
        <v>0</v>
      </c>
      <c r="P20" s="104">
        <f t="shared" si="8"/>
        <v>0</v>
      </c>
      <c r="Q20" s="104">
        <f t="shared" si="9"/>
        <v>0</v>
      </c>
      <c r="R20" s="107">
        <f t="shared" si="10"/>
        <v>0</v>
      </c>
      <c r="S20" s="105">
        <f t="shared" si="11"/>
        <v>0</v>
      </c>
      <c r="T20" s="102">
        <v>4.4000000000000004</v>
      </c>
      <c r="U20" s="102">
        <f t="shared" si="12"/>
        <v>0</v>
      </c>
      <c r="V20">
        <f>SUM(U13:U20)</f>
        <v>273.928</v>
      </c>
    </row>
    <row r="21" spans="1:22" x14ac:dyDescent="0.25">
      <c r="A21" s="108" t="s">
        <v>206</v>
      </c>
      <c r="B21" s="108">
        <v>1</v>
      </c>
      <c r="C21" s="108">
        <v>2</v>
      </c>
      <c r="D21" s="108">
        <v>3</v>
      </c>
      <c r="E21" s="108">
        <v>4</v>
      </c>
      <c r="F21" s="108">
        <v>5</v>
      </c>
      <c r="G21" s="108">
        <v>6</v>
      </c>
      <c r="H21" s="108">
        <v>7</v>
      </c>
      <c r="I21" s="108">
        <v>8</v>
      </c>
      <c r="J21" s="108">
        <v>9</v>
      </c>
      <c r="K21" s="108">
        <v>10</v>
      </c>
      <c r="L21" s="108">
        <v>11</v>
      </c>
      <c r="M21" s="108">
        <v>12</v>
      </c>
      <c r="N21" s="108">
        <v>13</v>
      </c>
      <c r="O21" s="108">
        <v>14</v>
      </c>
      <c r="P21" s="108" t="s">
        <v>201</v>
      </c>
      <c r="Q21" s="108" t="s">
        <v>202</v>
      </c>
      <c r="R21" s="113" t="s">
        <v>203</v>
      </c>
      <c r="S21" s="112" t="s">
        <v>204</v>
      </c>
      <c r="T21" s="108" t="s">
        <v>232</v>
      </c>
      <c r="U21" s="108" t="s">
        <v>231</v>
      </c>
    </row>
    <row r="22" spans="1:22" x14ac:dyDescent="0.25">
      <c r="A22" s="104" t="str">
        <f>'punt 01'!$B$5</f>
        <v>Flab/draadalg</v>
      </c>
      <c r="B22" s="104">
        <f>'punt 03'!D5</f>
        <v>0</v>
      </c>
      <c r="C22" s="104">
        <f>'punt 03'!E5</f>
        <v>0</v>
      </c>
      <c r="D22" s="104">
        <f>'punt 03'!F5</f>
        <v>0</v>
      </c>
      <c r="E22" s="104">
        <f>'punt 03'!G5</f>
        <v>0</v>
      </c>
      <c r="F22" s="104">
        <f>'punt 03'!H5</f>
        <v>1</v>
      </c>
      <c r="G22" s="104">
        <f>'punt 03'!I5</f>
        <v>0</v>
      </c>
      <c r="H22" s="104">
        <f>'punt 03'!J5</f>
        <v>0</v>
      </c>
      <c r="I22" s="104">
        <f>'punt 03'!K5</f>
        <v>0</v>
      </c>
      <c r="J22" s="104">
        <f>'punt 03'!L5</f>
        <v>0</v>
      </c>
      <c r="K22" s="104">
        <f>'punt 03'!M5</f>
        <v>0</v>
      </c>
      <c r="L22" s="104">
        <f>'punt 03'!N5</f>
        <v>0</v>
      </c>
      <c r="M22" s="104">
        <f>'punt 03'!O5</f>
        <v>0</v>
      </c>
      <c r="N22" s="104">
        <f>'punt 03'!P5</f>
        <v>30</v>
      </c>
      <c r="O22" s="104">
        <f>'punt 03'!Q5</f>
        <v>0</v>
      </c>
      <c r="P22" s="104">
        <f>SUM(B22:O22)</f>
        <v>31</v>
      </c>
      <c r="Q22" s="104">
        <f>MAX(B22:O22)</f>
        <v>30</v>
      </c>
      <c r="R22" s="107">
        <f>AVERAGE(M22:O22)</f>
        <v>10</v>
      </c>
      <c r="S22" s="105">
        <f>IF(R22&gt;Q22,R22,Q22)</f>
        <v>30</v>
      </c>
      <c r="T22" s="102">
        <f>13.9</f>
        <v>13.9</v>
      </c>
      <c r="U22" s="102">
        <f>S22*T22/100</f>
        <v>4.17</v>
      </c>
    </row>
    <row r="23" spans="1:22" x14ac:dyDescent="0.25">
      <c r="A23" s="104" t="str">
        <f>'punt 01'!$B$6</f>
        <v>Gekroest fontijnkruid</v>
      </c>
      <c r="B23" s="104">
        <f>'punt 03'!D6</f>
        <v>0</v>
      </c>
      <c r="C23" s="104">
        <f>'punt 03'!E6</f>
        <v>0</v>
      </c>
      <c r="D23" s="104">
        <f>'punt 03'!F6</f>
        <v>0</v>
      </c>
      <c r="E23" s="104">
        <f>'punt 03'!G6</f>
        <v>0</v>
      </c>
      <c r="F23" s="104">
        <f>'punt 03'!H6</f>
        <v>0</v>
      </c>
      <c r="G23" s="104">
        <f>'punt 03'!I6</f>
        <v>0</v>
      </c>
      <c r="H23" s="104">
        <f>'punt 03'!J6</f>
        <v>0</v>
      </c>
      <c r="I23" s="104">
        <f>'punt 03'!K6</f>
        <v>0</v>
      </c>
      <c r="J23" s="104">
        <f>'punt 03'!L6</f>
        <v>0</v>
      </c>
      <c r="K23" s="104">
        <f>'punt 03'!M6</f>
        <v>0</v>
      </c>
      <c r="L23" s="104">
        <f>'punt 03'!N6</f>
        <v>0</v>
      </c>
      <c r="M23" s="104">
        <f>'punt 03'!O6</f>
        <v>0</v>
      </c>
      <c r="N23" s="104">
        <f>'punt 03'!P6</f>
        <v>0</v>
      </c>
      <c r="O23" s="104">
        <f>'punt 03'!Q6</f>
        <v>0</v>
      </c>
      <c r="P23" s="104">
        <f t="shared" ref="P23:P29" si="13">SUM(B23:O23)</f>
        <v>0</v>
      </c>
      <c r="Q23" s="104">
        <f t="shared" ref="Q23:Q29" si="14">MAX(B23:O23)</f>
        <v>0</v>
      </c>
      <c r="R23" s="107">
        <f t="shared" ref="R23:R29" si="15">AVERAGE(M23:O23)</f>
        <v>0</v>
      </c>
      <c r="S23" s="105">
        <f t="shared" ref="S23:S29" si="16">IF(R23&gt;Q23,R23,Q23)</f>
        <v>0</v>
      </c>
      <c r="T23" s="102">
        <v>7.7</v>
      </c>
      <c r="U23" s="102">
        <f t="shared" ref="U23:U29" si="17">S23*T23/100</f>
        <v>0</v>
      </c>
    </row>
    <row r="24" spans="1:22" x14ac:dyDescent="0.25">
      <c r="A24" s="104" t="str">
        <f>'punt 01'!$B$7</f>
        <v>Gewoon kransblad</v>
      </c>
      <c r="B24" s="104">
        <f>'punt 03'!D7</f>
        <v>0</v>
      </c>
      <c r="C24" s="104">
        <f>'punt 03'!E7</f>
        <v>0</v>
      </c>
      <c r="D24" s="104">
        <f>'punt 03'!F7</f>
        <v>0</v>
      </c>
      <c r="E24" s="104">
        <f>'punt 03'!G7</f>
        <v>0</v>
      </c>
      <c r="F24" s="104">
        <f>'punt 03'!H7</f>
        <v>1</v>
      </c>
      <c r="G24" s="104">
        <f>'punt 03'!I7</f>
        <v>0</v>
      </c>
      <c r="H24" s="104">
        <f>'punt 03'!J7</f>
        <v>0</v>
      </c>
      <c r="I24" s="104">
        <f>'punt 03'!K7</f>
        <v>0</v>
      </c>
      <c r="J24" s="104">
        <f>'punt 03'!L7</f>
        <v>0</v>
      </c>
      <c r="K24" s="104">
        <f>'punt 03'!M7</f>
        <v>0</v>
      </c>
      <c r="L24" s="104">
        <f>'punt 03'!N7</f>
        <v>0</v>
      </c>
      <c r="M24" s="104">
        <f>'punt 03'!O7</f>
        <v>0</v>
      </c>
      <c r="N24" s="104">
        <f>'punt 03'!P7</f>
        <v>0</v>
      </c>
      <c r="O24" s="104">
        <f>'punt 03'!Q7</f>
        <v>0</v>
      </c>
      <c r="P24" s="104">
        <f t="shared" si="13"/>
        <v>1</v>
      </c>
      <c r="Q24" s="104">
        <f t="shared" si="14"/>
        <v>1</v>
      </c>
      <c r="R24" s="107">
        <f t="shared" si="15"/>
        <v>0</v>
      </c>
      <c r="S24" s="105">
        <f t="shared" si="16"/>
        <v>1</v>
      </c>
      <c r="T24" s="102">
        <v>9</v>
      </c>
      <c r="U24" s="102">
        <f t="shared" si="17"/>
        <v>0.09</v>
      </c>
    </row>
    <row r="25" spans="1:22" x14ac:dyDescent="0.25">
      <c r="A25" s="104" t="str">
        <f>'punt 01'!$B$8</f>
        <v>Grof hoornblad</v>
      </c>
      <c r="B25" s="104">
        <f>'punt 03'!D8</f>
        <v>0</v>
      </c>
      <c r="C25" s="104">
        <f>'punt 03'!E8</f>
        <v>0</v>
      </c>
      <c r="D25" s="104">
        <f>'punt 03'!F8</f>
        <v>0</v>
      </c>
      <c r="E25" s="104">
        <f>'punt 03'!G8</f>
        <v>0</v>
      </c>
      <c r="F25" s="104">
        <f>'punt 03'!H8</f>
        <v>0</v>
      </c>
      <c r="G25" s="104">
        <f>'punt 03'!I8</f>
        <v>0</v>
      </c>
      <c r="H25" s="104">
        <f>'punt 03'!J8</f>
        <v>0</v>
      </c>
      <c r="I25" s="104">
        <f>'punt 03'!K8</f>
        <v>15</v>
      </c>
      <c r="J25" s="104">
        <f>'punt 03'!L8</f>
        <v>0</v>
      </c>
      <c r="K25" s="104">
        <f>'punt 03'!M8</f>
        <v>0</v>
      </c>
      <c r="L25" s="104">
        <f>'punt 03'!N8</f>
        <v>0</v>
      </c>
      <c r="M25" s="104">
        <f>'punt 03'!O8</f>
        <v>0</v>
      </c>
      <c r="N25" s="104">
        <f>'punt 03'!P8</f>
        <v>65</v>
      </c>
      <c r="O25" s="104">
        <f>'punt 03'!Q8</f>
        <v>60</v>
      </c>
      <c r="P25" s="104">
        <f t="shared" si="13"/>
        <v>140</v>
      </c>
      <c r="Q25" s="104">
        <f t="shared" si="14"/>
        <v>65</v>
      </c>
      <c r="R25" s="107">
        <f t="shared" si="15"/>
        <v>41.666666666666664</v>
      </c>
      <c r="S25" s="105">
        <f t="shared" si="16"/>
        <v>65</v>
      </c>
      <c r="T25" s="102">
        <v>7.4</v>
      </c>
      <c r="U25" s="102">
        <f t="shared" si="17"/>
        <v>4.8099999999999996</v>
      </c>
    </row>
    <row r="26" spans="1:22" x14ac:dyDescent="0.25">
      <c r="A26" s="104" t="str">
        <f>'punt 01'!$B$9</f>
        <v>Haarfontijnkruid</v>
      </c>
      <c r="B26" s="104">
        <f>'punt 03'!D9</f>
        <v>0</v>
      </c>
      <c r="C26" s="104">
        <f>'punt 03'!E9</f>
        <v>0</v>
      </c>
      <c r="D26" s="104">
        <f>'punt 03'!F9</f>
        <v>0</v>
      </c>
      <c r="E26" s="104">
        <f>'punt 03'!G9</f>
        <v>0</v>
      </c>
      <c r="F26" s="104">
        <f>'punt 03'!H9</f>
        <v>1</v>
      </c>
      <c r="G26" s="104">
        <f>'punt 03'!I9</f>
        <v>0</v>
      </c>
      <c r="H26" s="104">
        <f>'punt 03'!J9</f>
        <v>40</v>
      </c>
      <c r="I26" s="104">
        <f>'punt 03'!K9</f>
        <v>0</v>
      </c>
      <c r="J26" s="104">
        <f>'punt 03'!L9</f>
        <v>230</v>
      </c>
      <c r="K26" s="104">
        <f>'punt 03'!M9</f>
        <v>0</v>
      </c>
      <c r="L26" s="104">
        <f>'punt 03'!N9</f>
        <v>65</v>
      </c>
      <c r="M26" s="104">
        <f>'punt 03'!O9</f>
        <v>0</v>
      </c>
      <c r="N26" s="104">
        <f>'punt 03'!P9</f>
        <v>0</v>
      </c>
      <c r="O26" s="104">
        <f>'punt 03'!Q9</f>
        <v>0</v>
      </c>
      <c r="P26" s="104">
        <f t="shared" si="13"/>
        <v>336</v>
      </c>
      <c r="Q26" s="104">
        <f t="shared" si="14"/>
        <v>230</v>
      </c>
      <c r="R26" s="107">
        <f t="shared" si="15"/>
        <v>0</v>
      </c>
      <c r="S26" s="105">
        <f t="shared" si="16"/>
        <v>230</v>
      </c>
      <c r="T26" s="102">
        <v>9.6999999999999993</v>
      </c>
      <c r="U26" s="102">
        <f t="shared" si="17"/>
        <v>22.31</v>
      </c>
    </row>
    <row r="27" spans="1:22" x14ac:dyDescent="0.25">
      <c r="A27" s="104" t="str">
        <f>'punt 01'!$B$10</f>
        <v>schede fontijnkruid</v>
      </c>
      <c r="B27" s="104">
        <f>'punt 03'!D10</f>
        <v>0</v>
      </c>
      <c r="C27" s="104">
        <f>'punt 03'!E10</f>
        <v>0</v>
      </c>
      <c r="D27" s="104">
        <f>'punt 03'!F10</f>
        <v>0</v>
      </c>
      <c r="E27" s="104">
        <f>'punt 03'!G10</f>
        <v>0</v>
      </c>
      <c r="F27" s="104">
        <f>'punt 03'!H10</f>
        <v>12</v>
      </c>
      <c r="G27" s="104">
        <f>'punt 03'!I10</f>
        <v>21</v>
      </c>
      <c r="H27" s="104">
        <f>'punt 03'!J10</f>
        <v>6</v>
      </c>
      <c r="I27" s="104">
        <f>'punt 03'!K10</f>
        <v>85</v>
      </c>
      <c r="J27" s="104">
        <f>'punt 03'!L10</f>
        <v>10</v>
      </c>
      <c r="K27" s="104">
        <f>'punt 03'!M10</f>
        <v>0</v>
      </c>
      <c r="L27" s="104">
        <f>'punt 03'!N10</f>
        <v>20</v>
      </c>
      <c r="M27" s="104">
        <f>'punt 03'!O10</f>
        <v>0</v>
      </c>
      <c r="N27" s="104">
        <f>'punt 03'!P10</f>
        <v>0</v>
      </c>
      <c r="O27" s="104">
        <f>'punt 03'!Q10</f>
        <v>33</v>
      </c>
      <c r="P27" s="104">
        <f t="shared" si="13"/>
        <v>187</v>
      </c>
      <c r="Q27" s="104">
        <f t="shared" si="14"/>
        <v>85</v>
      </c>
      <c r="R27" s="107">
        <f t="shared" si="15"/>
        <v>11</v>
      </c>
      <c r="S27" s="105">
        <f t="shared" si="16"/>
        <v>85</v>
      </c>
      <c r="T27" s="102">
        <v>12.1</v>
      </c>
      <c r="U27" s="102">
        <f t="shared" si="17"/>
        <v>10.285</v>
      </c>
    </row>
    <row r="28" spans="1:22" x14ac:dyDescent="0.25">
      <c r="A28" s="104" t="str">
        <f>'punt 01'!$B$11</f>
        <v>Smalle waterpest</v>
      </c>
      <c r="B28" s="104">
        <f>'punt 03'!D11</f>
        <v>0</v>
      </c>
      <c r="C28" s="104">
        <f>'punt 03'!E11</f>
        <v>0</v>
      </c>
      <c r="D28" s="104">
        <f>'punt 03'!F11</f>
        <v>0</v>
      </c>
      <c r="E28" s="104">
        <f>'punt 03'!G11</f>
        <v>0</v>
      </c>
      <c r="F28" s="104">
        <f>'punt 03'!H11</f>
        <v>125</v>
      </c>
      <c r="G28" s="104">
        <f>'punt 03'!I11</f>
        <v>600</v>
      </c>
      <c r="H28" s="104">
        <f>'punt 03'!J11</f>
        <v>345</v>
      </c>
      <c r="I28" s="104">
        <f>'punt 03'!K11</f>
        <v>330</v>
      </c>
      <c r="J28" s="104">
        <f>'punt 03'!L11</f>
        <v>242</v>
      </c>
      <c r="K28" s="104">
        <f>'punt 03'!M11</f>
        <v>0</v>
      </c>
      <c r="L28" s="104">
        <f>'punt 03'!N11</f>
        <v>430</v>
      </c>
      <c r="M28" s="104">
        <f>'punt 03'!O11</f>
        <v>960</v>
      </c>
      <c r="N28" s="104">
        <f>'punt 03'!P11</f>
        <v>1625</v>
      </c>
      <c r="O28" s="104">
        <f>'punt 03'!Q11</f>
        <v>228</v>
      </c>
      <c r="P28" s="104">
        <f t="shared" si="13"/>
        <v>4885</v>
      </c>
      <c r="Q28" s="104">
        <f t="shared" si="14"/>
        <v>1625</v>
      </c>
      <c r="R28" s="107">
        <f t="shared" si="15"/>
        <v>937.66666666666663</v>
      </c>
      <c r="S28" s="105">
        <f t="shared" si="16"/>
        <v>1625</v>
      </c>
      <c r="T28" s="102">
        <v>9.3000000000000007</v>
      </c>
      <c r="U28" s="102">
        <f t="shared" si="17"/>
        <v>151.12500000000003</v>
      </c>
    </row>
    <row r="29" spans="1:22" x14ac:dyDescent="0.25">
      <c r="A29" s="104" t="str">
        <f>'punt 01'!$B$12</f>
        <v>Zannichellia palustris</v>
      </c>
      <c r="B29" s="104">
        <f>'punt 03'!D12</f>
        <v>0</v>
      </c>
      <c r="C29" s="104">
        <f>'punt 03'!E12</f>
        <v>0</v>
      </c>
      <c r="D29" s="104">
        <f>'punt 03'!F12</f>
        <v>0</v>
      </c>
      <c r="E29" s="104">
        <f>'punt 03'!G12</f>
        <v>0</v>
      </c>
      <c r="F29" s="104">
        <f>'punt 03'!H12</f>
        <v>2</v>
      </c>
      <c r="G29" s="104">
        <f>'punt 03'!I12</f>
        <v>0</v>
      </c>
      <c r="H29" s="104">
        <f>'punt 03'!J12</f>
        <v>10</v>
      </c>
      <c r="I29" s="104">
        <f>'punt 03'!K12</f>
        <v>40</v>
      </c>
      <c r="J29" s="104">
        <f>'punt 03'!L12</f>
        <v>0</v>
      </c>
      <c r="K29" s="104">
        <f>'punt 03'!M12</f>
        <v>0</v>
      </c>
      <c r="L29" s="104">
        <f>'punt 03'!N12</f>
        <v>0</v>
      </c>
      <c r="M29" s="104">
        <f>'punt 03'!O12</f>
        <v>220</v>
      </c>
      <c r="N29" s="104">
        <f>'punt 03'!P12</f>
        <v>0</v>
      </c>
      <c r="O29" s="104">
        <f>'punt 03'!Q12</f>
        <v>0</v>
      </c>
      <c r="P29" s="104">
        <f t="shared" si="13"/>
        <v>272</v>
      </c>
      <c r="Q29" s="104">
        <f t="shared" si="14"/>
        <v>220</v>
      </c>
      <c r="R29" s="107">
        <f t="shared" si="15"/>
        <v>73.333333333333329</v>
      </c>
      <c r="S29" s="105">
        <f t="shared" si="16"/>
        <v>220</v>
      </c>
      <c r="T29" s="102">
        <v>4.4000000000000004</v>
      </c>
      <c r="U29" s="102">
        <f t="shared" si="17"/>
        <v>9.6800000000000015</v>
      </c>
      <c r="V29">
        <f>SUM(U22:U29)</f>
        <v>202.47000000000003</v>
      </c>
    </row>
    <row r="30" spans="1:22" x14ac:dyDescent="0.25">
      <c r="A30" s="108" t="s">
        <v>207</v>
      </c>
      <c r="B30" s="108">
        <v>1</v>
      </c>
      <c r="C30" s="108">
        <v>2</v>
      </c>
      <c r="D30" s="108">
        <v>3</v>
      </c>
      <c r="E30" s="108">
        <v>4</v>
      </c>
      <c r="F30" s="108">
        <v>5</v>
      </c>
      <c r="G30" s="108">
        <v>6</v>
      </c>
      <c r="H30" s="108">
        <v>7</v>
      </c>
      <c r="I30" s="108">
        <v>8</v>
      </c>
      <c r="J30" s="108">
        <v>9</v>
      </c>
      <c r="K30" s="108">
        <v>10</v>
      </c>
      <c r="L30" s="108">
        <v>11</v>
      </c>
      <c r="M30" s="108">
        <v>12</v>
      </c>
      <c r="N30" s="108">
        <v>13</v>
      </c>
      <c r="O30" s="108">
        <v>14</v>
      </c>
      <c r="P30" s="108" t="s">
        <v>201</v>
      </c>
      <c r="Q30" s="108" t="s">
        <v>202</v>
      </c>
      <c r="R30" s="113" t="s">
        <v>203</v>
      </c>
      <c r="S30" s="112" t="s">
        <v>204</v>
      </c>
      <c r="T30" s="108" t="s">
        <v>232</v>
      </c>
      <c r="U30" s="108" t="s">
        <v>231</v>
      </c>
    </row>
    <row r="31" spans="1:22" x14ac:dyDescent="0.25">
      <c r="A31" s="104" t="str">
        <f>'punt 01'!$B$5</f>
        <v>Flab/draadalg</v>
      </c>
      <c r="B31" s="104">
        <f>'punt 04'!D5</f>
        <v>0</v>
      </c>
      <c r="C31" s="104">
        <f>'punt 04'!E5</f>
        <v>0</v>
      </c>
      <c r="D31" s="104">
        <f>'punt 04'!F5</f>
        <v>0</v>
      </c>
      <c r="E31" s="104">
        <f>'punt 04'!G5</f>
        <v>0</v>
      </c>
      <c r="F31" s="104">
        <f>'punt 04'!H5</f>
        <v>175</v>
      </c>
      <c r="G31" s="104">
        <f>'punt 04'!I5</f>
        <v>75</v>
      </c>
      <c r="H31" s="104">
        <f>'punt 04'!J5</f>
        <v>95</v>
      </c>
      <c r="I31" s="104">
        <f>'punt 04'!K5</f>
        <v>620</v>
      </c>
      <c r="J31" s="104">
        <f>'punt 04'!L5</f>
        <v>75</v>
      </c>
      <c r="K31" s="104">
        <f>'punt 04'!M5</f>
        <v>0</v>
      </c>
      <c r="L31" s="104">
        <f>'punt 04'!N5</f>
        <v>445</v>
      </c>
      <c r="M31" s="104">
        <f>'punt 04'!O5</f>
        <v>0</v>
      </c>
      <c r="N31" s="104">
        <f>'punt 04'!P5</f>
        <v>75</v>
      </c>
      <c r="O31" s="104">
        <f>'punt 04'!Q5</f>
        <v>0</v>
      </c>
      <c r="P31" s="104">
        <f>SUM(B31:O31)</f>
        <v>1560</v>
      </c>
      <c r="Q31" s="104">
        <f>MAX(B31:O31)</f>
        <v>620</v>
      </c>
      <c r="R31" s="107">
        <f>AVERAGE(M31:O31)</f>
        <v>25</v>
      </c>
      <c r="S31" s="105">
        <f>IF(R31&gt;Q31,R31,Q31)</f>
        <v>620</v>
      </c>
      <c r="T31" s="102">
        <f>13.9</f>
        <v>13.9</v>
      </c>
      <c r="U31" s="102">
        <f>S31*T31/100</f>
        <v>86.18</v>
      </c>
    </row>
    <row r="32" spans="1:22" x14ac:dyDescent="0.25">
      <c r="A32" s="104" t="str">
        <f>'punt 01'!$B$6</f>
        <v>Gekroest fontijnkruid</v>
      </c>
      <c r="B32" s="104">
        <f>'punt 04'!D6</f>
        <v>0</v>
      </c>
      <c r="C32" s="104">
        <f>'punt 04'!E6</f>
        <v>0</v>
      </c>
      <c r="D32" s="104">
        <f>'punt 04'!F6</f>
        <v>0</v>
      </c>
      <c r="E32" s="104">
        <f>'punt 04'!G6</f>
        <v>0</v>
      </c>
      <c r="F32" s="104">
        <f>'punt 04'!H6</f>
        <v>0</v>
      </c>
      <c r="G32" s="104">
        <f>'punt 04'!I6</f>
        <v>0</v>
      </c>
      <c r="H32" s="104">
        <f>'punt 04'!J6</f>
        <v>10</v>
      </c>
      <c r="I32" s="104">
        <f>'punt 04'!K6</f>
        <v>0</v>
      </c>
      <c r="J32" s="104">
        <f>'punt 04'!L6</f>
        <v>0</v>
      </c>
      <c r="K32" s="104">
        <f>'punt 04'!M6</f>
        <v>0</v>
      </c>
      <c r="L32" s="104">
        <f>'punt 04'!N6</f>
        <v>7</v>
      </c>
      <c r="M32" s="104">
        <f>'punt 04'!O6</f>
        <v>0</v>
      </c>
      <c r="N32" s="104">
        <f>'punt 04'!P6</f>
        <v>0</v>
      </c>
      <c r="O32" s="104">
        <f>'punt 04'!Q6</f>
        <v>0</v>
      </c>
      <c r="P32" s="104">
        <f t="shared" ref="P32:P38" si="18">SUM(B32:O32)</f>
        <v>17</v>
      </c>
      <c r="Q32" s="104">
        <f t="shared" ref="Q32:Q38" si="19">MAX(B32:O32)</f>
        <v>10</v>
      </c>
      <c r="R32" s="107">
        <f t="shared" ref="R32:R38" si="20">AVERAGE(M32:O32)</f>
        <v>0</v>
      </c>
      <c r="S32" s="105">
        <f t="shared" ref="S32:S38" si="21">IF(R32&gt;Q32,R32,Q32)</f>
        <v>10</v>
      </c>
      <c r="T32" s="102">
        <v>7.7</v>
      </c>
      <c r="U32" s="102">
        <f t="shared" ref="U32:U38" si="22">S32*T32/100</f>
        <v>0.77</v>
      </c>
    </row>
    <row r="33" spans="1:22" x14ac:dyDescent="0.25">
      <c r="A33" s="104" t="str">
        <f>'punt 01'!$B$7</f>
        <v>Gewoon kransblad</v>
      </c>
      <c r="B33" s="104">
        <f>'punt 04'!D7</f>
        <v>0</v>
      </c>
      <c r="C33" s="104">
        <f>'punt 04'!E7</f>
        <v>0</v>
      </c>
      <c r="D33" s="104">
        <f>'punt 04'!F7</f>
        <v>0</v>
      </c>
      <c r="E33" s="104">
        <f>'punt 04'!G7</f>
        <v>0</v>
      </c>
      <c r="F33" s="104">
        <f>'punt 04'!H7</f>
        <v>0</v>
      </c>
      <c r="G33" s="104">
        <f>'punt 04'!I7</f>
        <v>0</v>
      </c>
      <c r="H33" s="104">
        <f>'punt 04'!J7</f>
        <v>0</v>
      </c>
      <c r="I33" s="104">
        <f>'punt 04'!K7</f>
        <v>0</v>
      </c>
      <c r="J33" s="104">
        <f>'punt 04'!L7</f>
        <v>0</v>
      </c>
      <c r="K33" s="104">
        <f>'punt 04'!M7</f>
        <v>0</v>
      </c>
      <c r="L33" s="104">
        <f>'punt 04'!N7</f>
        <v>0</v>
      </c>
      <c r="M33" s="104">
        <f>'punt 04'!O7</f>
        <v>0</v>
      </c>
      <c r="N33" s="104">
        <f>'punt 04'!P7</f>
        <v>0</v>
      </c>
      <c r="O33" s="104">
        <f>'punt 04'!Q7</f>
        <v>0</v>
      </c>
      <c r="P33" s="104">
        <f t="shared" si="18"/>
        <v>0</v>
      </c>
      <c r="Q33" s="104">
        <f t="shared" si="19"/>
        <v>0</v>
      </c>
      <c r="R33" s="107">
        <f t="shared" si="20"/>
        <v>0</v>
      </c>
      <c r="S33" s="105">
        <f t="shared" si="21"/>
        <v>0</v>
      </c>
      <c r="T33" s="102">
        <v>9</v>
      </c>
      <c r="U33" s="102">
        <f t="shared" si="22"/>
        <v>0</v>
      </c>
    </row>
    <row r="34" spans="1:22" x14ac:dyDescent="0.25">
      <c r="A34" s="104" t="str">
        <f>'punt 01'!$B$8</f>
        <v>Grof hoornblad</v>
      </c>
      <c r="B34" s="104">
        <f>'punt 04'!D8</f>
        <v>0</v>
      </c>
      <c r="C34" s="104">
        <f>'punt 04'!E8</f>
        <v>0</v>
      </c>
      <c r="D34" s="104">
        <f>'punt 04'!F8</f>
        <v>0</v>
      </c>
      <c r="E34" s="104">
        <f>'punt 04'!G8</f>
        <v>0</v>
      </c>
      <c r="F34" s="104">
        <f>'punt 04'!H8</f>
        <v>575</v>
      </c>
      <c r="G34" s="104">
        <f>'punt 04'!I8</f>
        <v>260</v>
      </c>
      <c r="H34" s="104">
        <f>'punt 04'!J8</f>
        <v>980</v>
      </c>
      <c r="I34" s="104">
        <f>'punt 04'!K8</f>
        <v>220</v>
      </c>
      <c r="J34" s="104">
        <f>'punt 04'!L8</f>
        <v>285</v>
      </c>
      <c r="K34" s="104">
        <f>'punt 04'!M8</f>
        <v>0</v>
      </c>
      <c r="L34" s="104">
        <f>'punt 04'!N8</f>
        <v>177</v>
      </c>
      <c r="M34" s="104">
        <f>'punt 04'!O8</f>
        <v>32</v>
      </c>
      <c r="N34" s="104">
        <f>'punt 04'!P8</f>
        <v>283</v>
      </c>
      <c r="O34" s="104">
        <f>'punt 04'!Q8</f>
        <v>492</v>
      </c>
      <c r="P34" s="104">
        <f t="shared" si="18"/>
        <v>3304</v>
      </c>
      <c r="Q34" s="104">
        <f t="shared" si="19"/>
        <v>980</v>
      </c>
      <c r="R34" s="107">
        <f t="shared" si="20"/>
        <v>269</v>
      </c>
      <c r="S34" s="105">
        <f t="shared" si="21"/>
        <v>980</v>
      </c>
      <c r="T34" s="102">
        <v>7.4</v>
      </c>
      <c r="U34" s="102">
        <f t="shared" si="22"/>
        <v>72.52</v>
      </c>
    </row>
    <row r="35" spans="1:22" x14ac:dyDescent="0.25">
      <c r="A35" s="104" t="str">
        <f>'punt 01'!$B$9</f>
        <v>Haarfontijnkruid</v>
      </c>
      <c r="B35" s="104">
        <f>'punt 04'!D9</f>
        <v>0</v>
      </c>
      <c r="C35" s="104">
        <f>'punt 04'!E9</f>
        <v>0</v>
      </c>
      <c r="D35" s="104">
        <f>'punt 04'!F9</f>
        <v>0</v>
      </c>
      <c r="E35" s="104">
        <f>'punt 04'!G9</f>
        <v>0</v>
      </c>
      <c r="F35" s="104">
        <f>'punt 04'!H9</f>
        <v>5</v>
      </c>
      <c r="G35" s="104">
        <f>'punt 04'!I9</f>
        <v>5</v>
      </c>
      <c r="H35" s="104">
        <f>'punt 04'!J9</f>
        <v>1</v>
      </c>
      <c r="I35" s="104">
        <f>'punt 04'!K9</f>
        <v>30</v>
      </c>
      <c r="J35" s="104">
        <f>'punt 04'!L9</f>
        <v>0</v>
      </c>
      <c r="K35" s="104">
        <f>'punt 04'!M9</f>
        <v>0</v>
      </c>
      <c r="L35" s="104">
        <f>'punt 04'!N9</f>
        <v>50</v>
      </c>
      <c r="M35" s="104">
        <f>'punt 04'!O9</f>
        <v>0</v>
      </c>
      <c r="N35" s="104">
        <f>'punt 04'!P9</f>
        <v>0</v>
      </c>
      <c r="O35" s="104">
        <f>'punt 04'!Q9</f>
        <v>0</v>
      </c>
      <c r="P35" s="104">
        <f t="shared" si="18"/>
        <v>91</v>
      </c>
      <c r="Q35" s="104">
        <f t="shared" si="19"/>
        <v>50</v>
      </c>
      <c r="R35" s="107">
        <f t="shared" si="20"/>
        <v>0</v>
      </c>
      <c r="S35" s="105">
        <f t="shared" si="21"/>
        <v>50</v>
      </c>
      <c r="T35" s="102">
        <v>9.6999999999999993</v>
      </c>
      <c r="U35" s="102">
        <f t="shared" si="22"/>
        <v>4.8499999999999996</v>
      </c>
    </row>
    <row r="36" spans="1:22" x14ac:dyDescent="0.25">
      <c r="A36" s="104" t="str">
        <f>'punt 01'!$B$10</f>
        <v>schede fontijnkruid</v>
      </c>
      <c r="B36" s="104">
        <f>'punt 04'!D10</f>
        <v>0</v>
      </c>
      <c r="C36" s="104">
        <f>'punt 04'!E10</f>
        <v>0</v>
      </c>
      <c r="D36" s="104">
        <f>'punt 04'!F10</f>
        <v>0</v>
      </c>
      <c r="E36" s="104">
        <f>'punt 04'!G10</f>
        <v>0</v>
      </c>
      <c r="F36" s="104">
        <f>'punt 04'!H10</f>
        <v>0</v>
      </c>
      <c r="G36" s="104">
        <f>'punt 04'!I10</f>
        <v>0</v>
      </c>
      <c r="H36" s="104">
        <f>'punt 04'!J10</f>
        <v>0</v>
      </c>
      <c r="I36" s="104">
        <f>'punt 04'!K10</f>
        <v>28</v>
      </c>
      <c r="J36" s="104">
        <f>'punt 04'!L10</f>
        <v>20</v>
      </c>
      <c r="K36" s="104">
        <f>'punt 04'!M10</f>
        <v>0</v>
      </c>
      <c r="L36" s="104">
        <f>'punt 04'!N10</f>
        <v>21</v>
      </c>
      <c r="M36" s="104">
        <f>'punt 04'!O10</f>
        <v>47</v>
      </c>
      <c r="N36" s="104">
        <f>'punt 04'!P10</f>
        <v>172</v>
      </c>
      <c r="O36" s="104">
        <f>'punt 04'!Q10</f>
        <v>0</v>
      </c>
      <c r="P36" s="104">
        <f t="shared" si="18"/>
        <v>288</v>
      </c>
      <c r="Q36" s="104">
        <f t="shared" si="19"/>
        <v>172</v>
      </c>
      <c r="R36" s="107">
        <f t="shared" si="20"/>
        <v>73</v>
      </c>
      <c r="S36" s="105">
        <f t="shared" si="21"/>
        <v>172</v>
      </c>
      <c r="T36" s="102">
        <v>12.1</v>
      </c>
      <c r="U36" s="102">
        <f t="shared" si="22"/>
        <v>20.811999999999998</v>
      </c>
    </row>
    <row r="37" spans="1:22" x14ac:dyDescent="0.25">
      <c r="A37" s="104" t="str">
        <f>'punt 01'!$B$11</f>
        <v>Smalle waterpest</v>
      </c>
      <c r="B37" s="104">
        <f>'punt 04'!D11</f>
        <v>0</v>
      </c>
      <c r="C37" s="104">
        <f>'punt 04'!E11</f>
        <v>0</v>
      </c>
      <c r="D37" s="104">
        <f>'punt 04'!F11</f>
        <v>0</v>
      </c>
      <c r="E37" s="104">
        <f>'punt 04'!G11</f>
        <v>0</v>
      </c>
      <c r="F37" s="104">
        <f>'punt 04'!H11</f>
        <v>47</v>
      </c>
      <c r="G37" s="104">
        <f>'punt 04'!I11</f>
        <v>950</v>
      </c>
      <c r="H37" s="104">
        <f>'punt 04'!J11</f>
        <v>680</v>
      </c>
      <c r="I37" s="104">
        <f>'punt 04'!K11</f>
        <v>410</v>
      </c>
      <c r="J37" s="104">
        <f>'punt 04'!L11</f>
        <v>2390</v>
      </c>
      <c r="K37" s="104">
        <f>'punt 04'!M11</f>
        <v>0</v>
      </c>
      <c r="L37" s="104">
        <f>'punt 04'!N11</f>
        <v>501</v>
      </c>
      <c r="M37" s="104">
        <f>'punt 04'!O11</f>
        <v>666</v>
      </c>
      <c r="N37" s="104">
        <f>'punt 04'!P11</f>
        <v>1230</v>
      </c>
      <c r="O37" s="104">
        <f>'punt 04'!Q11</f>
        <v>2990</v>
      </c>
      <c r="P37" s="104">
        <f t="shared" si="18"/>
        <v>9864</v>
      </c>
      <c r="Q37" s="104">
        <f t="shared" si="19"/>
        <v>2990</v>
      </c>
      <c r="R37" s="107">
        <f t="shared" si="20"/>
        <v>1628.6666666666667</v>
      </c>
      <c r="S37" s="105">
        <f t="shared" si="21"/>
        <v>2990</v>
      </c>
      <c r="T37" s="102">
        <v>9.3000000000000007</v>
      </c>
      <c r="U37" s="102">
        <f t="shared" si="22"/>
        <v>278.07000000000005</v>
      </c>
    </row>
    <row r="38" spans="1:22" x14ac:dyDescent="0.25">
      <c r="A38" s="104" t="str">
        <f>'punt 01'!$B$12</f>
        <v>Zannichellia palustris</v>
      </c>
      <c r="B38" s="104">
        <f>'punt 04'!D12</f>
        <v>0</v>
      </c>
      <c r="C38" s="104">
        <f>'punt 04'!E12</f>
        <v>0</v>
      </c>
      <c r="D38" s="104">
        <f>'punt 04'!F12</f>
        <v>0</v>
      </c>
      <c r="E38" s="104">
        <f>'punt 04'!G12</f>
        <v>0</v>
      </c>
      <c r="F38" s="104">
        <f>'punt 04'!H12</f>
        <v>0</v>
      </c>
      <c r="G38" s="104">
        <f>'punt 04'!I12</f>
        <v>0</v>
      </c>
      <c r="H38" s="104">
        <f>'punt 04'!J12</f>
        <v>0</v>
      </c>
      <c r="I38" s="104">
        <f>'punt 04'!K12</f>
        <v>5</v>
      </c>
      <c r="J38" s="104">
        <f>'punt 04'!L12</f>
        <v>0</v>
      </c>
      <c r="K38" s="104">
        <f>'punt 04'!M12</f>
        <v>0</v>
      </c>
      <c r="L38" s="104">
        <f>'punt 04'!N12</f>
        <v>0</v>
      </c>
      <c r="M38" s="104">
        <f>'punt 04'!O12</f>
        <v>0</v>
      </c>
      <c r="N38" s="104">
        <f>'punt 04'!P12</f>
        <v>0</v>
      </c>
      <c r="O38" s="104">
        <f>'punt 04'!Q12</f>
        <v>0</v>
      </c>
      <c r="P38" s="104">
        <f t="shared" si="18"/>
        <v>5</v>
      </c>
      <c r="Q38" s="104">
        <f t="shared" si="19"/>
        <v>5</v>
      </c>
      <c r="R38" s="107">
        <f t="shared" si="20"/>
        <v>0</v>
      </c>
      <c r="S38" s="105">
        <f t="shared" si="21"/>
        <v>5</v>
      </c>
      <c r="T38" s="102">
        <v>4.4000000000000004</v>
      </c>
      <c r="U38" s="102">
        <f t="shared" si="22"/>
        <v>0.22</v>
      </c>
      <c r="V38">
        <f>SUM(U31:U38)</f>
        <v>463.42200000000008</v>
      </c>
    </row>
    <row r="39" spans="1:22" x14ac:dyDescent="0.25">
      <c r="A39" s="108" t="s">
        <v>208</v>
      </c>
      <c r="B39" s="108">
        <v>1</v>
      </c>
      <c r="C39" s="108">
        <v>2</v>
      </c>
      <c r="D39" s="108">
        <v>3</v>
      </c>
      <c r="E39" s="108">
        <v>4</v>
      </c>
      <c r="F39" s="108">
        <v>5</v>
      </c>
      <c r="G39" s="108">
        <v>6</v>
      </c>
      <c r="H39" s="108">
        <v>7</v>
      </c>
      <c r="I39" s="108">
        <v>8</v>
      </c>
      <c r="J39" s="108">
        <v>9</v>
      </c>
      <c r="K39" s="108">
        <v>10</v>
      </c>
      <c r="L39" s="108">
        <v>11</v>
      </c>
      <c r="M39" s="108">
        <v>12</v>
      </c>
      <c r="N39" s="108">
        <v>13</v>
      </c>
      <c r="O39" s="108">
        <v>14</v>
      </c>
      <c r="P39" s="108" t="s">
        <v>201</v>
      </c>
      <c r="Q39" s="108" t="s">
        <v>202</v>
      </c>
      <c r="R39" s="113" t="s">
        <v>203</v>
      </c>
      <c r="S39" s="112" t="s">
        <v>204</v>
      </c>
      <c r="T39" s="108" t="s">
        <v>232</v>
      </c>
      <c r="U39" s="108" t="s">
        <v>231</v>
      </c>
    </row>
    <row r="40" spans="1:22" x14ac:dyDescent="0.25">
      <c r="A40" s="104" t="str">
        <f>'punt 01'!$B$5</f>
        <v>Flab/draadalg</v>
      </c>
      <c r="B40" s="104">
        <f>'punt 05'!D5</f>
        <v>0</v>
      </c>
      <c r="C40" s="104">
        <f>'punt 05'!E5</f>
        <v>0</v>
      </c>
      <c r="D40" s="104">
        <f>'punt 05'!F5</f>
        <v>0</v>
      </c>
      <c r="E40" s="104">
        <f>'punt 05'!G5</f>
        <v>0</v>
      </c>
      <c r="F40" s="104">
        <f>'punt 05'!H5</f>
        <v>0</v>
      </c>
      <c r="G40" s="104">
        <f>'punt 05'!I5</f>
        <v>0</v>
      </c>
      <c r="H40" s="104">
        <f>'punt 05'!J5</f>
        <v>0</v>
      </c>
      <c r="I40" s="104">
        <f>'punt 05'!K5</f>
        <v>0</v>
      </c>
      <c r="J40" s="104">
        <f>'punt 05'!L5</f>
        <v>0</v>
      </c>
      <c r="K40" s="104">
        <f>'punt 05'!M5</f>
        <v>0</v>
      </c>
      <c r="L40" s="104">
        <f>'punt 05'!N5</f>
        <v>0</v>
      </c>
      <c r="M40" s="104">
        <f>'punt 05'!O5</f>
        <v>0</v>
      </c>
      <c r="N40" s="104">
        <f>'punt 05'!P5</f>
        <v>0</v>
      </c>
      <c r="O40" s="104">
        <f>'punt 05'!Q5</f>
        <v>0</v>
      </c>
      <c r="P40" s="104">
        <f>SUM(B40:O40)</f>
        <v>0</v>
      </c>
      <c r="Q40" s="104">
        <f>MAX(B40:O40)</f>
        <v>0</v>
      </c>
      <c r="R40" s="107">
        <f>AVERAGE(M40:O40)</f>
        <v>0</v>
      </c>
      <c r="S40" s="105">
        <f>IF(R40&gt;Q40,R40,Q40)</f>
        <v>0</v>
      </c>
      <c r="T40" s="102">
        <f>13.9</f>
        <v>13.9</v>
      </c>
      <c r="U40" s="102">
        <f>S40*T40/100</f>
        <v>0</v>
      </c>
    </row>
    <row r="41" spans="1:22" x14ac:dyDescent="0.25">
      <c r="A41" s="104" t="str">
        <f>'punt 01'!$B$6</f>
        <v>Gekroest fontijnkruid</v>
      </c>
      <c r="B41" s="104">
        <f>'punt 05'!D6</f>
        <v>0</v>
      </c>
      <c r="C41" s="104">
        <f>'punt 05'!E6</f>
        <v>0</v>
      </c>
      <c r="D41" s="104">
        <f>'punt 05'!F6</f>
        <v>0</v>
      </c>
      <c r="E41" s="104">
        <f>'punt 05'!G6</f>
        <v>0</v>
      </c>
      <c r="F41" s="104">
        <f>'punt 05'!H6</f>
        <v>0</v>
      </c>
      <c r="G41" s="104">
        <f>'punt 05'!I6</f>
        <v>0</v>
      </c>
      <c r="H41" s="104">
        <f>'punt 05'!J6</f>
        <v>0</v>
      </c>
      <c r="I41" s="104">
        <f>'punt 05'!K6</f>
        <v>0</v>
      </c>
      <c r="J41" s="104">
        <f>'punt 05'!L6</f>
        <v>0</v>
      </c>
      <c r="K41" s="104">
        <f>'punt 05'!M6</f>
        <v>0</v>
      </c>
      <c r="L41" s="104">
        <f>'punt 05'!N6</f>
        <v>0</v>
      </c>
      <c r="M41" s="104">
        <f>'punt 05'!O6</f>
        <v>0</v>
      </c>
      <c r="N41" s="104">
        <f>'punt 05'!P6</f>
        <v>0</v>
      </c>
      <c r="O41" s="104">
        <f>'punt 05'!Q6</f>
        <v>0</v>
      </c>
      <c r="P41" s="104">
        <f t="shared" ref="P41:P47" si="23">SUM(B41:O41)</f>
        <v>0</v>
      </c>
      <c r="Q41" s="104">
        <f t="shared" ref="Q41:Q47" si="24">MAX(B41:O41)</f>
        <v>0</v>
      </c>
      <c r="R41" s="107">
        <f t="shared" ref="R41:R47" si="25">AVERAGE(M41:O41)</f>
        <v>0</v>
      </c>
      <c r="S41" s="105">
        <f t="shared" ref="S41:S47" si="26">IF(R41&gt;Q41,R41,Q41)</f>
        <v>0</v>
      </c>
      <c r="T41" s="102">
        <v>7.7</v>
      </c>
      <c r="U41" s="102">
        <f t="shared" ref="U41:U47" si="27">S41*T41/100</f>
        <v>0</v>
      </c>
    </row>
    <row r="42" spans="1:22" x14ac:dyDescent="0.25">
      <c r="A42" s="104" t="str">
        <f>'punt 01'!$B$7</f>
        <v>Gewoon kransblad</v>
      </c>
      <c r="B42" s="104">
        <f>'punt 05'!D7</f>
        <v>0</v>
      </c>
      <c r="C42" s="104">
        <f>'punt 05'!E7</f>
        <v>0</v>
      </c>
      <c r="D42" s="104">
        <f>'punt 05'!F7</f>
        <v>0</v>
      </c>
      <c r="E42" s="104">
        <f>'punt 05'!G7</f>
        <v>0</v>
      </c>
      <c r="F42" s="104">
        <f>'punt 05'!H7</f>
        <v>0</v>
      </c>
      <c r="G42" s="104">
        <f>'punt 05'!I7</f>
        <v>0</v>
      </c>
      <c r="H42" s="104">
        <f>'punt 05'!J7</f>
        <v>0</v>
      </c>
      <c r="I42" s="104">
        <f>'punt 05'!K7</f>
        <v>0</v>
      </c>
      <c r="J42" s="104">
        <f>'punt 05'!L7</f>
        <v>0</v>
      </c>
      <c r="K42" s="104">
        <f>'punt 05'!M7</f>
        <v>0</v>
      </c>
      <c r="L42" s="104">
        <f>'punt 05'!N7</f>
        <v>0</v>
      </c>
      <c r="M42" s="104">
        <f>'punt 05'!O7</f>
        <v>0</v>
      </c>
      <c r="N42" s="104">
        <f>'punt 05'!P7</f>
        <v>0</v>
      </c>
      <c r="O42" s="104">
        <f>'punt 05'!Q7</f>
        <v>0</v>
      </c>
      <c r="P42" s="104">
        <f t="shared" si="23"/>
        <v>0</v>
      </c>
      <c r="Q42" s="104">
        <f t="shared" si="24"/>
        <v>0</v>
      </c>
      <c r="R42" s="107">
        <f t="shared" si="25"/>
        <v>0</v>
      </c>
      <c r="S42" s="105">
        <f t="shared" si="26"/>
        <v>0</v>
      </c>
      <c r="T42" s="102">
        <v>9</v>
      </c>
      <c r="U42" s="102">
        <f t="shared" si="27"/>
        <v>0</v>
      </c>
    </row>
    <row r="43" spans="1:22" x14ac:dyDescent="0.25">
      <c r="A43" s="104" t="str">
        <f>'punt 01'!$B$8</f>
        <v>Grof hoornblad</v>
      </c>
      <c r="B43" s="104">
        <f>'punt 05'!D8</f>
        <v>0</v>
      </c>
      <c r="C43" s="104">
        <f>'punt 05'!E8</f>
        <v>0</v>
      </c>
      <c r="D43" s="104">
        <f>'punt 05'!F8</f>
        <v>0</v>
      </c>
      <c r="E43" s="104">
        <f>'punt 05'!G8</f>
        <v>0</v>
      </c>
      <c r="F43" s="104">
        <f>'punt 05'!H8</f>
        <v>0</v>
      </c>
      <c r="G43" s="104">
        <f>'punt 05'!I8</f>
        <v>0</v>
      </c>
      <c r="H43" s="104">
        <f>'punt 05'!J8</f>
        <v>0</v>
      </c>
      <c r="I43" s="104">
        <f>'punt 05'!K8</f>
        <v>0</v>
      </c>
      <c r="J43" s="104">
        <f>'punt 05'!L8</f>
        <v>0</v>
      </c>
      <c r="K43" s="104">
        <f>'punt 05'!M8</f>
        <v>0</v>
      </c>
      <c r="L43" s="104">
        <f>'punt 05'!N8</f>
        <v>0</v>
      </c>
      <c r="M43" s="104">
        <f>'punt 05'!O8</f>
        <v>0</v>
      </c>
      <c r="N43" s="104">
        <f>'punt 05'!P8</f>
        <v>0</v>
      </c>
      <c r="O43" s="104">
        <f>'punt 05'!Q8</f>
        <v>0</v>
      </c>
      <c r="P43" s="104">
        <f t="shared" si="23"/>
        <v>0</v>
      </c>
      <c r="Q43" s="104">
        <f t="shared" si="24"/>
        <v>0</v>
      </c>
      <c r="R43" s="107">
        <f t="shared" si="25"/>
        <v>0</v>
      </c>
      <c r="S43" s="105">
        <f t="shared" si="26"/>
        <v>0</v>
      </c>
      <c r="T43" s="102">
        <v>7.4</v>
      </c>
      <c r="U43" s="102">
        <f t="shared" si="27"/>
        <v>0</v>
      </c>
    </row>
    <row r="44" spans="1:22" x14ac:dyDescent="0.25">
      <c r="A44" s="104" t="str">
        <f>'punt 01'!$B$9</f>
        <v>Haarfontijnkruid</v>
      </c>
      <c r="B44" s="104">
        <f>'punt 05'!D9</f>
        <v>0</v>
      </c>
      <c r="C44" s="104">
        <f>'punt 05'!E9</f>
        <v>0</v>
      </c>
      <c r="D44" s="104">
        <f>'punt 05'!F9</f>
        <v>0</v>
      </c>
      <c r="E44" s="104">
        <f>'punt 05'!G9</f>
        <v>0</v>
      </c>
      <c r="F44" s="104">
        <f>'punt 05'!H9</f>
        <v>0</v>
      </c>
      <c r="G44" s="104">
        <f>'punt 05'!I9</f>
        <v>0</v>
      </c>
      <c r="H44" s="104">
        <f>'punt 05'!J9</f>
        <v>0</v>
      </c>
      <c r="I44" s="104">
        <f>'punt 05'!K9</f>
        <v>0</v>
      </c>
      <c r="J44" s="104">
        <f>'punt 05'!L9</f>
        <v>0</v>
      </c>
      <c r="K44" s="104">
        <f>'punt 05'!M9</f>
        <v>0</v>
      </c>
      <c r="L44" s="104">
        <f>'punt 05'!N9</f>
        <v>0</v>
      </c>
      <c r="M44" s="104">
        <f>'punt 05'!O9</f>
        <v>0</v>
      </c>
      <c r="N44" s="104">
        <f>'punt 05'!P9</f>
        <v>0</v>
      </c>
      <c r="O44" s="104">
        <f>'punt 05'!Q9</f>
        <v>0</v>
      </c>
      <c r="P44" s="104">
        <f t="shared" si="23"/>
        <v>0</v>
      </c>
      <c r="Q44" s="104">
        <f t="shared" si="24"/>
        <v>0</v>
      </c>
      <c r="R44" s="107">
        <f t="shared" si="25"/>
        <v>0</v>
      </c>
      <c r="S44" s="105">
        <f t="shared" si="26"/>
        <v>0</v>
      </c>
      <c r="T44" s="102">
        <v>9.6999999999999993</v>
      </c>
      <c r="U44" s="102">
        <f t="shared" si="27"/>
        <v>0</v>
      </c>
    </row>
    <row r="45" spans="1:22" x14ac:dyDescent="0.25">
      <c r="A45" s="104" t="str">
        <f>'punt 01'!$B$10</f>
        <v>schede fontijnkruid</v>
      </c>
      <c r="B45" s="104">
        <f>'punt 05'!D10</f>
        <v>0</v>
      </c>
      <c r="C45" s="104">
        <f>'punt 05'!E10</f>
        <v>0</v>
      </c>
      <c r="D45" s="104">
        <f>'punt 05'!F10</f>
        <v>0</v>
      </c>
      <c r="E45" s="104">
        <f>'punt 05'!G10</f>
        <v>0</v>
      </c>
      <c r="F45" s="104">
        <f>'punt 05'!H10</f>
        <v>0</v>
      </c>
      <c r="G45" s="104">
        <f>'punt 05'!I10</f>
        <v>0</v>
      </c>
      <c r="H45" s="104">
        <f>'punt 05'!J10</f>
        <v>0</v>
      </c>
      <c r="I45" s="104">
        <f>'punt 05'!K10</f>
        <v>0</v>
      </c>
      <c r="J45" s="104">
        <f>'punt 05'!L10</f>
        <v>0</v>
      </c>
      <c r="K45" s="104">
        <f>'punt 05'!M10</f>
        <v>0</v>
      </c>
      <c r="L45" s="104">
        <f>'punt 05'!N10</f>
        <v>0</v>
      </c>
      <c r="M45" s="104">
        <f>'punt 05'!O10</f>
        <v>0</v>
      </c>
      <c r="N45" s="104">
        <f>'punt 05'!P10</f>
        <v>0</v>
      </c>
      <c r="O45" s="104">
        <f>'punt 05'!Q10</f>
        <v>0</v>
      </c>
      <c r="P45" s="104">
        <f t="shared" si="23"/>
        <v>0</v>
      </c>
      <c r="Q45" s="104">
        <f t="shared" si="24"/>
        <v>0</v>
      </c>
      <c r="R45" s="107">
        <f t="shared" si="25"/>
        <v>0</v>
      </c>
      <c r="S45" s="105">
        <f t="shared" si="26"/>
        <v>0</v>
      </c>
      <c r="T45" s="102">
        <v>12.1</v>
      </c>
      <c r="U45" s="102">
        <f t="shared" si="27"/>
        <v>0</v>
      </c>
    </row>
    <row r="46" spans="1:22" x14ac:dyDescent="0.25">
      <c r="A46" s="104" t="str">
        <f>'punt 01'!$B$11</f>
        <v>Smalle waterpest</v>
      </c>
      <c r="B46" s="104">
        <f>'punt 05'!D11</f>
        <v>0</v>
      </c>
      <c r="C46" s="104">
        <f>'punt 05'!E11</f>
        <v>0</v>
      </c>
      <c r="D46" s="104">
        <f>'punt 05'!F11</f>
        <v>0</v>
      </c>
      <c r="E46" s="104">
        <f>'punt 05'!G11</f>
        <v>0</v>
      </c>
      <c r="F46" s="104">
        <f>'punt 05'!H11</f>
        <v>395</v>
      </c>
      <c r="G46" s="104">
        <f>'punt 05'!I11</f>
        <v>650</v>
      </c>
      <c r="H46" s="104">
        <f>'punt 05'!J11</f>
        <v>0</v>
      </c>
      <c r="I46" s="104">
        <f>'punt 05'!K11</f>
        <v>1390</v>
      </c>
      <c r="J46" s="104">
        <f>'punt 05'!L11</f>
        <v>640</v>
      </c>
      <c r="K46" s="104">
        <f>'punt 05'!M11</f>
        <v>0</v>
      </c>
      <c r="L46" s="104">
        <f>'punt 05'!N11</f>
        <v>1530</v>
      </c>
      <c r="M46" s="104">
        <f>'punt 05'!O11</f>
        <v>1840</v>
      </c>
      <c r="N46" s="104">
        <f>'punt 05'!P11</f>
        <v>1560</v>
      </c>
      <c r="O46" s="104">
        <f>'punt 05'!Q11</f>
        <v>1740</v>
      </c>
      <c r="P46" s="104">
        <f t="shared" si="23"/>
        <v>9745</v>
      </c>
      <c r="Q46" s="104">
        <f t="shared" si="24"/>
        <v>1840</v>
      </c>
      <c r="R46" s="107">
        <f t="shared" si="25"/>
        <v>1713.3333333333333</v>
      </c>
      <c r="S46" s="105">
        <f t="shared" si="26"/>
        <v>1840</v>
      </c>
      <c r="T46" s="102">
        <v>9.3000000000000007</v>
      </c>
      <c r="U46" s="102">
        <f t="shared" si="27"/>
        <v>171.12</v>
      </c>
    </row>
    <row r="47" spans="1:22" x14ac:dyDescent="0.25">
      <c r="A47" s="104" t="str">
        <f>'punt 01'!$B$12</f>
        <v>Zannichellia palustris</v>
      </c>
      <c r="B47" s="104">
        <f>'punt 05'!D12</f>
        <v>0</v>
      </c>
      <c r="C47" s="104">
        <f>'punt 05'!E12</f>
        <v>0</v>
      </c>
      <c r="D47" s="104">
        <f>'punt 05'!F12</f>
        <v>0</v>
      </c>
      <c r="E47" s="104">
        <f>'punt 05'!G12</f>
        <v>0</v>
      </c>
      <c r="F47" s="104">
        <f>'punt 05'!H12</f>
        <v>0</v>
      </c>
      <c r="G47" s="104">
        <f>'punt 05'!I12</f>
        <v>0</v>
      </c>
      <c r="H47" s="104">
        <f>'punt 05'!J12</f>
        <v>0</v>
      </c>
      <c r="I47" s="104">
        <f>'punt 05'!K12</f>
        <v>0</v>
      </c>
      <c r="J47" s="104">
        <f>'punt 05'!L12</f>
        <v>0</v>
      </c>
      <c r="K47" s="104">
        <f>'punt 05'!M12</f>
        <v>0</v>
      </c>
      <c r="L47" s="104">
        <f>'punt 05'!N12</f>
        <v>0</v>
      </c>
      <c r="M47" s="104">
        <f>'punt 05'!O12</f>
        <v>0</v>
      </c>
      <c r="N47" s="104">
        <f>'punt 05'!P12</f>
        <v>0</v>
      </c>
      <c r="O47" s="104">
        <f>'punt 05'!Q12</f>
        <v>0</v>
      </c>
      <c r="P47" s="104">
        <f t="shared" si="23"/>
        <v>0</v>
      </c>
      <c r="Q47" s="104">
        <f t="shared" si="24"/>
        <v>0</v>
      </c>
      <c r="R47" s="107">
        <f t="shared" si="25"/>
        <v>0</v>
      </c>
      <c r="S47" s="105">
        <f t="shared" si="26"/>
        <v>0</v>
      </c>
      <c r="T47" s="102">
        <v>4.4000000000000004</v>
      </c>
      <c r="U47" s="102">
        <f t="shared" si="27"/>
        <v>0</v>
      </c>
      <c r="V47">
        <f>SUM(U40:U47)</f>
        <v>171.12</v>
      </c>
    </row>
    <row r="48" spans="1:22" x14ac:dyDescent="0.25">
      <c r="A48" s="108" t="s">
        <v>209</v>
      </c>
      <c r="B48" s="108">
        <v>1</v>
      </c>
      <c r="C48" s="108">
        <v>2</v>
      </c>
      <c r="D48" s="108">
        <v>3</v>
      </c>
      <c r="E48" s="108">
        <v>4</v>
      </c>
      <c r="F48" s="108">
        <v>5</v>
      </c>
      <c r="G48" s="108">
        <v>6</v>
      </c>
      <c r="H48" s="108">
        <v>7</v>
      </c>
      <c r="I48" s="108">
        <v>8</v>
      </c>
      <c r="J48" s="108">
        <v>9</v>
      </c>
      <c r="K48" s="108">
        <v>10</v>
      </c>
      <c r="L48" s="108">
        <v>11</v>
      </c>
      <c r="M48" s="108">
        <v>12</v>
      </c>
      <c r="N48" s="108">
        <v>13</v>
      </c>
      <c r="O48" s="108">
        <v>14</v>
      </c>
      <c r="P48" s="108" t="s">
        <v>201</v>
      </c>
      <c r="Q48" s="108" t="s">
        <v>202</v>
      </c>
      <c r="R48" s="113" t="s">
        <v>203</v>
      </c>
      <c r="S48" s="112" t="s">
        <v>204</v>
      </c>
      <c r="T48" s="108" t="s">
        <v>232</v>
      </c>
      <c r="U48" s="108" t="s">
        <v>231</v>
      </c>
    </row>
    <row r="49" spans="1:22" x14ac:dyDescent="0.25">
      <c r="A49" s="104" t="str">
        <f>'punt 01'!$B$5</f>
        <v>Flab/draadalg</v>
      </c>
      <c r="B49" s="104">
        <f>'punt 06'!D5</f>
        <v>0</v>
      </c>
      <c r="C49" s="104">
        <f>'punt 06'!E5</f>
        <v>0</v>
      </c>
      <c r="D49" s="104">
        <f>'punt 06'!F5</f>
        <v>0</v>
      </c>
      <c r="E49" s="104">
        <f>'punt 06'!G5</f>
        <v>0</v>
      </c>
      <c r="F49" s="104">
        <f>'punt 06'!H5</f>
        <v>0</v>
      </c>
      <c r="G49" s="104">
        <f>'punt 06'!I5</f>
        <v>0</v>
      </c>
      <c r="H49" s="104">
        <f>'punt 06'!J5</f>
        <v>225</v>
      </c>
      <c r="I49" s="104">
        <f>'punt 06'!K5</f>
        <v>130</v>
      </c>
      <c r="J49" s="104">
        <f>'punt 06'!L5</f>
        <v>0</v>
      </c>
      <c r="K49" s="104">
        <f>'punt 06'!M5</f>
        <v>0</v>
      </c>
      <c r="L49" s="104">
        <f>'punt 06'!N5</f>
        <v>0</v>
      </c>
      <c r="M49" s="104">
        <f>'punt 06'!O5</f>
        <v>0</v>
      </c>
      <c r="N49" s="104">
        <f>'punt 06'!P5</f>
        <v>0</v>
      </c>
      <c r="O49" s="104">
        <f>'punt 06'!Q5</f>
        <v>165</v>
      </c>
      <c r="P49" s="104">
        <f>SUM(B49:O49)</f>
        <v>520</v>
      </c>
      <c r="Q49" s="104">
        <f>MAX(B49:O49)</f>
        <v>225</v>
      </c>
      <c r="R49" s="107">
        <f>AVERAGE(M49:O49)</f>
        <v>55</v>
      </c>
      <c r="S49" s="105">
        <f>IF(R49&gt;Q49,R49,Q49)</f>
        <v>225</v>
      </c>
      <c r="T49" s="102">
        <f>13.9</f>
        <v>13.9</v>
      </c>
      <c r="U49" s="102">
        <f>S49*T49/100</f>
        <v>31.274999999999999</v>
      </c>
    </row>
    <row r="50" spans="1:22" x14ac:dyDescent="0.25">
      <c r="A50" s="104" t="str">
        <f>'punt 01'!$B$6</f>
        <v>Gekroest fontijnkruid</v>
      </c>
      <c r="B50" s="104">
        <f>'punt 06'!D6</f>
        <v>0</v>
      </c>
      <c r="C50" s="104">
        <f>'punt 06'!E6</f>
        <v>0</v>
      </c>
      <c r="D50" s="104">
        <f>'punt 06'!F6</f>
        <v>0</v>
      </c>
      <c r="E50" s="104">
        <f>'punt 06'!G6</f>
        <v>0</v>
      </c>
      <c r="F50" s="104">
        <f>'punt 06'!H6</f>
        <v>0</v>
      </c>
      <c r="G50" s="104">
        <f>'punt 06'!I6</f>
        <v>0</v>
      </c>
      <c r="H50" s="104">
        <f>'punt 06'!J6</f>
        <v>0</v>
      </c>
      <c r="I50" s="104">
        <f>'punt 06'!K6</f>
        <v>5</v>
      </c>
      <c r="J50" s="104">
        <f>'punt 06'!L6</f>
        <v>0</v>
      </c>
      <c r="K50" s="104">
        <f>'punt 06'!M6</f>
        <v>0</v>
      </c>
      <c r="L50" s="104">
        <f>'punt 06'!N6</f>
        <v>0</v>
      </c>
      <c r="M50" s="104">
        <f>'punt 06'!O6</f>
        <v>0</v>
      </c>
      <c r="N50" s="104">
        <f>'punt 06'!P6</f>
        <v>0</v>
      </c>
      <c r="O50" s="104">
        <f>'punt 06'!Q6</f>
        <v>0</v>
      </c>
      <c r="P50" s="104">
        <f t="shared" ref="P50:P56" si="28">SUM(B50:O50)</f>
        <v>5</v>
      </c>
      <c r="Q50" s="104">
        <f t="shared" ref="Q50:Q56" si="29">MAX(B50:O50)</f>
        <v>5</v>
      </c>
      <c r="R50" s="107">
        <f t="shared" ref="R50:R56" si="30">AVERAGE(M50:O50)</f>
        <v>0</v>
      </c>
      <c r="S50" s="105">
        <f t="shared" ref="S50:S56" si="31">IF(R50&gt;Q50,R50,Q50)</f>
        <v>5</v>
      </c>
      <c r="T50" s="102">
        <v>7.7</v>
      </c>
      <c r="U50" s="102">
        <f t="shared" ref="U50:U56" si="32">S50*T50/100</f>
        <v>0.38500000000000001</v>
      </c>
    </row>
    <row r="51" spans="1:22" x14ac:dyDescent="0.25">
      <c r="A51" s="104" t="str">
        <f>'punt 01'!$B$7</f>
        <v>Gewoon kransblad</v>
      </c>
      <c r="B51" s="104">
        <f>'punt 06'!D7</f>
        <v>0</v>
      </c>
      <c r="C51" s="104">
        <f>'punt 06'!E7</f>
        <v>0</v>
      </c>
      <c r="D51" s="104">
        <f>'punt 06'!F7</f>
        <v>0</v>
      </c>
      <c r="E51" s="104">
        <f>'punt 06'!G7</f>
        <v>0</v>
      </c>
      <c r="F51" s="104">
        <f>'punt 06'!H7</f>
        <v>0</v>
      </c>
      <c r="G51" s="104">
        <f>'punt 06'!I7</f>
        <v>0</v>
      </c>
      <c r="H51" s="104">
        <f>'punt 06'!J7</f>
        <v>0</v>
      </c>
      <c r="I51" s="104">
        <f>'punt 06'!K7</f>
        <v>0</v>
      </c>
      <c r="J51" s="104">
        <f>'punt 06'!L7</f>
        <v>0</v>
      </c>
      <c r="K51" s="104">
        <f>'punt 06'!M7</f>
        <v>0</v>
      </c>
      <c r="L51" s="104">
        <f>'punt 06'!N7</f>
        <v>0</v>
      </c>
      <c r="M51" s="104">
        <f>'punt 06'!O7</f>
        <v>0</v>
      </c>
      <c r="N51" s="104">
        <f>'punt 06'!P7</f>
        <v>0</v>
      </c>
      <c r="O51" s="104">
        <f>'punt 06'!Q7</f>
        <v>0</v>
      </c>
      <c r="P51" s="104">
        <f t="shared" si="28"/>
        <v>0</v>
      </c>
      <c r="Q51" s="104">
        <f t="shared" si="29"/>
        <v>0</v>
      </c>
      <c r="R51" s="107">
        <f t="shared" si="30"/>
        <v>0</v>
      </c>
      <c r="S51" s="105">
        <f t="shared" si="31"/>
        <v>0</v>
      </c>
      <c r="T51" s="102">
        <v>9</v>
      </c>
      <c r="U51" s="102">
        <f t="shared" si="32"/>
        <v>0</v>
      </c>
    </row>
    <row r="52" spans="1:22" x14ac:dyDescent="0.25">
      <c r="A52" s="104" t="str">
        <f>'punt 01'!$B$8</f>
        <v>Grof hoornblad</v>
      </c>
      <c r="B52" s="104">
        <f>'punt 06'!D8</f>
        <v>0</v>
      </c>
      <c r="C52" s="104">
        <f>'punt 06'!E8</f>
        <v>0</v>
      </c>
      <c r="D52" s="104">
        <f>'punt 06'!F8</f>
        <v>0</v>
      </c>
      <c r="E52" s="104">
        <f>'punt 06'!G8</f>
        <v>0</v>
      </c>
      <c r="F52" s="104">
        <f>'punt 06'!H8</f>
        <v>12</v>
      </c>
      <c r="G52" s="104">
        <f>'punt 06'!I8</f>
        <v>80</v>
      </c>
      <c r="H52" s="104">
        <f>'punt 06'!J8</f>
        <v>0</v>
      </c>
      <c r="I52" s="104">
        <f>'punt 06'!K8</f>
        <v>270</v>
      </c>
      <c r="J52" s="104">
        <f>'punt 06'!L8</f>
        <v>180</v>
      </c>
      <c r="K52" s="104">
        <f>'punt 06'!M8</f>
        <v>0</v>
      </c>
      <c r="L52" s="104">
        <f>'punt 06'!N8</f>
        <v>530</v>
      </c>
      <c r="M52" s="104">
        <f>'punt 06'!O8</f>
        <v>90</v>
      </c>
      <c r="N52" s="104">
        <f>'punt 06'!P8</f>
        <v>1274</v>
      </c>
      <c r="O52" s="104">
        <f>'punt 06'!Q8</f>
        <v>834</v>
      </c>
      <c r="P52" s="104">
        <f t="shared" si="28"/>
        <v>3270</v>
      </c>
      <c r="Q52" s="104">
        <f t="shared" si="29"/>
        <v>1274</v>
      </c>
      <c r="R52" s="107">
        <f t="shared" si="30"/>
        <v>732.66666666666663</v>
      </c>
      <c r="S52" s="105">
        <f t="shared" si="31"/>
        <v>1274</v>
      </c>
      <c r="T52" s="102">
        <v>7.4</v>
      </c>
      <c r="U52" s="102">
        <f t="shared" si="32"/>
        <v>94.27600000000001</v>
      </c>
    </row>
    <row r="53" spans="1:22" x14ac:dyDescent="0.25">
      <c r="A53" s="104" t="str">
        <f>'punt 01'!$B$9</f>
        <v>Haarfontijnkruid</v>
      </c>
      <c r="B53" s="104">
        <f>'punt 06'!D9</f>
        <v>0</v>
      </c>
      <c r="C53" s="104">
        <f>'punt 06'!E9</f>
        <v>0</v>
      </c>
      <c r="D53" s="104">
        <f>'punt 06'!F9</f>
        <v>0</v>
      </c>
      <c r="E53" s="104">
        <f>'punt 06'!G9</f>
        <v>4</v>
      </c>
      <c r="F53" s="104">
        <f>'punt 06'!H9</f>
        <v>8</v>
      </c>
      <c r="G53" s="104">
        <f>'punt 06'!I9</f>
        <v>10</v>
      </c>
      <c r="H53" s="104">
        <f>'punt 06'!J9</f>
        <v>10</v>
      </c>
      <c r="I53" s="104">
        <f>'punt 06'!K9</f>
        <v>200</v>
      </c>
      <c r="J53" s="104">
        <f>'punt 06'!L9</f>
        <v>300</v>
      </c>
      <c r="K53" s="104">
        <f>'punt 06'!M9</f>
        <v>0</v>
      </c>
      <c r="L53" s="104">
        <f>'punt 06'!N9</f>
        <v>250</v>
      </c>
      <c r="M53" s="104">
        <f>'punt 06'!O9</f>
        <v>90</v>
      </c>
      <c r="N53" s="104">
        <f>'punt 06'!P9</f>
        <v>0</v>
      </c>
      <c r="O53" s="104">
        <f>'punt 06'!Q9</f>
        <v>10</v>
      </c>
      <c r="P53" s="104">
        <f t="shared" si="28"/>
        <v>882</v>
      </c>
      <c r="Q53" s="104">
        <f t="shared" si="29"/>
        <v>300</v>
      </c>
      <c r="R53" s="107">
        <f t="shared" si="30"/>
        <v>33.333333333333336</v>
      </c>
      <c r="S53" s="105">
        <f t="shared" si="31"/>
        <v>300</v>
      </c>
      <c r="T53" s="102">
        <v>9.6999999999999993</v>
      </c>
      <c r="U53" s="102">
        <f t="shared" si="32"/>
        <v>29.1</v>
      </c>
    </row>
    <row r="54" spans="1:22" x14ac:dyDescent="0.25">
      <c r="A54" s="104" t="str">
        <f>'punt 01'!$B$10</f>
        <v>schede fontijnkruid</v>
      </c>
      <c r="B54" s="104">
        <f>'punt 06'!D10</f>
        <v>0</v>
      </c>
      <c r="C54" s="104">
        <f>'punt 06'!E10</f>
        <v>0</v>
      </c>
      <c r="D54" s="104">
        <f>'punt 06'!F10</f>
        <v>0</v>
      </c>
      <c r="E54" s="104">
        <f>'punt 06'!G10</f>
        <v>0</v>
      </c>
      <c r="F54" s="104">
        <f>'punt 06'!H10</f>
        <v>0</v>
      </c>
      <c r="G54" s="104">
        <f>'punt 06'!I10</f>
        <v>20</v>
      </c>
      <c r="H54" s="104">
        <f>'punt 06'!J10</f>
        <v>0</v>
      </c>
      <c r="I54" s="104">
        <f>'punt 06'!K10</f>
        <v>115</v>
      </c>
      <c r="J54" s="104">
        <f>'punt 06'!L10</f>
        <v>450</v>
      </c>
      <c r="K54" s="104">
        <f>'punt 06'!M10</f>
        <v>0</v>
      </c>
      <c r="L54" s="104">
        <f>'punt 06'!N10</f>
        <v>0</v>
      </c>
      <c r="M54" s="104">
        <f>'punt 06'!O10</f>
        <v>25</v>
      </c>
      <c r="N54" s="104">
        <f>'punt 06'!P10</f>
        <v>382</v>
      </c>
      <c r="O54" s="104">
        <f>'punt 06'!Q10</f>
        <v>0</v>
      </c>
      <c r="P54" s="104">
        <f t="shared" si="28"/>
        <v>992</v>
      </c>
      <c r="Q54" s="104">
        <f t="shared" si="29"/>
        <v>450</v>
      </c>
      <c r="R54" s="107">
        <f t="shared" si="30"/>
        <v>135.66666666666666</v>
      </c>
      <c r="S54" s="105">
        <f t="shared" si="31"/>
        <v>450</v>
      </c>
      <c r="T54" s="102">
        <v>12.1</v>
      </c>
      <c r="U54" s="102">
        <f t="shared" si="32"/>
        <v>54.45</v>
      </c>
    </row>
    <row r="55" spans="1:22" x14ac:dyDescent="0.25">
      <c r="A55" s="104" t="str">
        <f>'punt 01'!$B$11</f>
        <v>Smalle waterpest</v>
      </c>
      <c r="B55" s="104">
        <f>'punt 06'!D11</f>
        <v>0</v>
      </c>
      <c r="C55" s="104">
        <f>'punt 06'!E11</f>
        <v>0</v>
      </c>
      <c r="D55" s="104">
        <f>'punt 06'!F11</f>
        <v>0</v>
      </c>
      <c r="E55" s="104">
        <f>'punt 06'!G11</f>
        <v>0</v>
      </c>
      <c r="F55" s="104">
        <f>'punt 06'!H11</f>
        <v>54</v>
      </c>
      <c r="G55" s="104">
        <f>'punt 06'!I11</f>
        <v>50</v>
      </c>
      <c r="H55" s="104">
        <f>'punt 06'!J11</f>
        <v>132</v>
      </c>
      <c r="I55" s="104">
        <f>'punt 06'!K11</f>
        <v>245</v>
      </c>
      <c r="J55" s="104">
        <f>'punt 06'!L11</f>
        <v>154</v>
      </c>
      <c r="K55" s="104">
        <f>'punt 06'!M11</f>
        <v>0</v>
      </c>
      <c r="L55" s="104">
        <f>'punt 06'!N11</f>
        <v>780</v>
      </c>
      <c r="M55" s="104">
        <f>'punt 06'!O11</f>
        <v>125</v>
      </c>
      <c r="N55" s="104">
        <f>'punt 06'!P11</f>
        <v>902</v>
      </c>
      <c r="O55" s="104">
        <f>'punt 06'!Q11</f>
        <v>682</v>
      </c>
      <c r="P55" s="104">
        <f t="shared" si="28"/>
        <v>3124</v>
      </c>
      <c r="Q55" s="104">
        <f t="shared" si="29"/>
        <v>902</v>
      </c>
      <c r="R55" s="107">
        <f t="shared" si="30"/>
        <v>569.66666666666663</v>
      </c>
      <c r="S55" s="105">
        <f t="shared" si="31"/>
        <v>902</v>
      </c>
      <c r="T55" s="102">
        <v>9.3000000000000007</v>
      </c>
      <c r="U55" s="102">
        <f t="shared" si="32"/>
        <v>83.88600000000001</v>
      </c>
    </row>
    <row r="56" spans="1:22" x14ac:dyDescent="0.25">
      <c r="A56" s="104" t="str">
        <f>'punt 01'!$B$12</f>
        <v>Zannichellia palustris</v>
      </c>
      <c r="B56" s="104">
        <f>'punt 06'!D12</f>
        <v>0</v>
      </c>
      <c r="C56" s="104">
        <f>'punt 06'!E12</f>
        <v>0</v>
      </c>
      <c r="D56" s="104">
        <f>'punt 06'!F12</f>
        <v>0</v>
      </c>
      <c r="E56" s="104">
        <f>'punt 06'!G12</f>
        <v>0</v>
      </c>
      <c r="F56" s="104">
        <f>'punt 06'!H12</f>
        <v>0</v>
      </c>
      <c r="G56" s="104">
        <f>'punt 06'!I12</f>
        <v>0</v>
      </c>
      <c r="H56" s="104">
        <f>'punt 06'!J12</f>
        <v>0</v>
      </c>
      <c r="I56" s="104">
        <f>'punt 06'!K12</f>
        <v>0</v>
      </c>
      <c r="J56" s="104">
        <f>'punt 06'!L12</f>
        <v>240</v>
      </c>
      <c r="K56" s="104">
        <f>'punt 06'!M12</f>
        <v>0</v>
      </c>
      <c r="L56" s="104">
        <f>'punt 06'!N12</f>
        <v>0</v>
      </c>
      <c r="M56" s="104">
        <f>'punt 06'!O12</f>
        <v>100</v>
      </c>
      <c r="N56" s="104">
        <f>'punt 06'!P12</f>
        <v>0</v>
      </c>
      <c r="O56" s="104">
        <f>'punt 06'!Q12</f>
        <v>0</v>
      </c>
      <c r="P56" s="104">
        <f t="shared" si="28"/>
        <v>340</v>
      </c>
      <c r="Q56" s="104">
        <f t="shared" si="29"/>
        <v>240</v>
      </c>
      <c r="R56" s="107">
        <f t="shared" si="30"/>
        <v>33.333333333333336</v>
      </c>
      <c r="S56" s="105">
        <f t="shared" si="31"/>
        <v>240</v>
      </c>
      <c r="T56" s="102">
        <v>4.4000000000000004</v>
      </c>
      <c r="U56" s="102">
        <f t="shared" si="32"/>
        <v>10.56</v>
      </c>
    </row>
    <row r="57" spans="1:22" x14ac:dyDescent="0.25">
      <c r="A57" s="108" t="s">
        <v>210</v>
      </c>
      <c r="B57" s="108">
        <v>1</v>
      </c>
      <c r="C57" s="108">
        <v>2</v>
      </c>
      <c r="D57" s="108">
        <v>3</v>
      </c>
      <c r="E57" s="108">
        <v>4</v>
      </c>
      <c r="F57" s="108">
        <v>5</v>
      </c>
      <c r="G57" s="108">
        <v>6</v>
      </c>
      <c r="H57" s="108">
        <v>7</v>
      </c>
      <c r="I57" s="108">
        <v>8</v>
      </c>
      <c r="J57" s="108">
        <v>9</v>
      </c>
      <c r="K57" s="108">
        <v>10</v>
      </c>
      <c r="L57" s="108">
        <v>11</v>
      </c>
      <c r="M57" s="108">
        <v>12</v>
      </c>
      <c r="N57" s="108">
        <v>13</v>
      </c>
      <c r="O57" s="108">
        <v>14</v>
      </c>
      <c r="P57" s="108" t="s">
        <v>201</v>
      </c>
      <c r="Q57" s="108" t="s">
        <v>202</v>
      </c>
      <c r="R57" s="113" t="s">
        <v>203</v>
      </c>
      <c r="S57" s="112" t="s">
        <v>204</v>
      </c>
      <c r="T57" s="108" t="s">
        <v>232</v>
      </c>
      <c r="U57" s="108" t="s">
        <v>231</v>
      </c>
      <c r="V57">
        <f>SUM(U50:U57)</f>
        <v>272.65700000000004</v>
      </c>
    </row>
    <row r="58" spans="1:22" x14ac:dyDescent="0.25">
      <c r="A58" s="104" t="str">
        <f>'punt 01'!$B$5</f>
        <v>Flab/draadalg</v>
      </c>
      <c r="B58" s="104">
        <f>'punt 07'!D5</f>
        <v>0</v>
      </c>
      <c r="C58" s="104">
        <f>'punt 07'!E5</f>
        <v>0</v>
      </c>
      <c r="D58" s="104">
        <f>'punt 07'!F5</f>
        <v>1</v>
      </c>
      <c r="E58" s="104">
        <f>'punt 07'!G5</f>
        <v>0</v>
      </c>
      <c r="F58" s="104">
        <f>'punt 07'!H5</f>
        <v>0</v>
      </c>
      <c r="G58" s="104">
        <f>'punt 07'!I5</f>
        <v>0</v>
      </c>
      <c r="H58" s="104">
        <f>'punt 07'!J5</f>
        <v>6</v>
      </c>
      <c r="I58" s="104">
        <f>'punt 07'!K5</f>
        <v>45</v>
      </c>
      <c r="J58" s="104">
        <f>'punt 07'!L5</f>
        <v>50</v>
      </c>
      <c r="K58" s="104">
        <f>'punt 07'!M5</f>
        <v>0</v>
      </c>
      <c r="L58" s="104">
        <f>'punt 07'!N5</f>
        <v>0</v>
      </c>
      <c r="M58" s="104">
        <f>'punt 07'!O5</f>
        <v>0</v>
      </c>
      <c r="N58" s="104">
        <f>'punt 07'!P5</f>
        <v>0</v>
      </c>
      <c r="O58" s="104">
        <f>'punt 07'!Q5</f>
        <v>0</v>
      </c>
      <c r="P58" s="104">
        <f>SUM(B58:O58)</f>
        <v>102</v>
      </c>
      <c r="Q58" s="104">
        <f>MAX(B58:O58)</f>
        <v>50</v>
      </c>
      <c r="R58" s="107">
        <f>AVERAGE(M58:O58)</f>
        <v>0</v>
      </c>
      <c r="S58" s="105">
        <f>IF(R58&gt;Q58,R58,Q58)</f>
        <v>50</v>
      </c>
      <c r="T58" s="102">
        <f>13.9</f>
        <v>13.9</v>
      </c>
      <c r="U58" s="102">
        <f>S58*T58/100</f>
        <v>6.95</v>
      </c>
    </row>
    <row r="59" spans="1:22" x14ac:dyDescent="0.25">
      <c r="A59" s="104" t="str">
        <f>'punt 01'!$B$6</f>
        <v>Gekroest fontijnkruid</v>
      </c>
      <c r="B59" s="104">
        <f>'punt 07'!D6</f>
        <v>0</v>
      </c>
      <c r="C59" s="104">
        <f>'punt 07'!E6</f>
        <v>0</v>
      </c>
      <c r="D59" s="104">
        <f>'punt 07'!F6</f>
        <v>0</v>
      </c>
      <c r="E59" s="104">
        <f>'punt 07'!G6</f>
        <v>0</v>
      </c>
      <c r="F59" s="104">
        <f>'punt 07'!H6</f>
        <v>0</v>
      </c>
      <c r="G59" s="104">
        <f>'punt 07'!I6</f>
        <v>0</v>
      </c>
      <c r="H59" s="104">
        <f>'punt 07'!J6</f>
        <v>0</v>
      </c>
      <c r="I59" s="104">
        <f>'punt 07'!K6</f>
        <v>0</v>
      </c>
      <c r="J59" s="104">
        <f>'punt 07'!L6</f>
        <v>0</v>
      </c>
      <c r="K59" s="104">
        <f>'punt 07'!M6</f>
        <v>0</v>
      </c>
      <c r="L59" s="104">
        <f>'punt 07'!N6</f>
        <v>0</v>
      </c>
      <c r="M59" s="104">
        <f>'punt 07'!O6</f>
        <v>0</v>
      </c>
      <c r="N59" s="104">
        <f>'punt 07'!P6</f>
        <v>0</v>
      </c>
      <c r="O59" s="104">
        <f>'punt 07'!Q6</f>
        <v>0</v>
      </c>
      <c r="P59" s="104">
        <f t="shared" ref="P59:P65" si="33">SUM(B59:O59)</f>
        <v>0</v>
      </c>
      <c r="Q59" s="104">
        <f t="shared" ref="Q59:Q65" si="34">MAX(B59:O59)</f>
        <v>0</v>
      </c>
      <c r="R59" s="107">
        <f t="shared" ref="R59:R65" si="35">AVERAGE(M59:O59)</f>
        <v>0</v>
      </c>
      <c r="S59" s="105">
        <f t="shared" ref="S59:S65" si="36">IF(R59&gt;Q59,R59,Q59)</f>
        <v>0</v>
      </c>
      <c r="T59" s="102">
        <v>7.7</v>
      </c>
      <c r="U59" s="102">
        <f t="shared" ref="U59:U65" si="37">S59*T59/100</f>
        <v>0</v>
      </c>
    </row>
    <row r="60" spans="1:22" x14ac:dyDescent="0.25">
      <c r="A60" s="104" t="str">
        <f>'punt 01'!$B$7</f>
        <v>Gewoon kransblad</v>
      </c>
      <c r="B60" s="104">
        <f>'punt 07'!D7</f>
        <v>0</v>
      </c>
      <c r="C60" s="104">
        <f>'punt 07'!E7</f>
        <v>0</v>
      </c>
      <c r="D60" s="104">
        <f>'punt 07'!F7</f>
        <v>0</v>
      </c>
      <c r="E60" s="104">
        <f>'punt 07'!G7</f>
        <v>0</v>
      </c>
      <c r="F60" s="104">
        <f>'punt 07'!H7</f>
        <v>2</v>
      </c>
      <c r="G60" s="104">
        <f>'punt 07'!I7</f>
        <v>0</v>
      </c>
      <c r="H60" s="104">
        <f>'punt 07'!J7</f>
        <v>0</v>
      </c>
      <c r="I60" s="104">
        <f>'punt 07'!K7</f>
        <v>0</v>
      </c>
      <c r="J60" s="104">
        <f>'punt 07'!L7</f>
        <v>0</v>
      </c>
      <c r="K60" s="104">
        <f>'punt 07'!M7</f>
        <v>0</v>
      </c>
      <c r="L60" s="104">
        <f>'punt 07'!N7</f>
        <v>0</v>
      </c>
      <c r="M60" s="104">
        <f>'punt 07'!O7</f>
        <v>0</v>
      </c>
      <c r="N60" s="104">
        <f>'punt 07'!P7</f>
        <v>0</v>
      </c>
      <c r="O60" s="104">
        <f>'punt 07'!Q7</f>
        <v>0</v>
      </c>
      <c r="P60" s="104">
        <f t="shared" si="33"/>
        <v>2</v>
      </c>
      <c r="Q60" s="104">
        <f t="shared" si="34"/>
        <v>2</v>
      </c>
      <c r="R60" s="107">
        <f t="shared" si="35"/>
        <v>0</v>
      </c>
      <c r="S60" s="105">
        <f t="shared" si="36"/>
        <v>2</v>
      </c>
      <c r="T60" s="102">
        <v>9</v>
      </c>
      <c r="U60" s="102">
        <f t="shared" si="37"/>
        <v>0.18</v>
      </c>
    </row>
    <row r="61" spans="1:22" x14ac:dyDescent="0.25">
      <c r="A61" s="104" t="str">
        <f>'punt 01'!$B$8</f>
        <v>Grof hoornblad</v>
      </c>
      <c r="B61" s="104">
        <f>'punt 07'!D8</f>
        <v>0</v>
      </c>
      <c r="C61" s="104">
        <f>'punt 07'!E8</f>
        <v>0</v>
      </c>
      <c r="D61" s="104">
        <f>'punt 07'!F8</f>
        <v>0</v>
      </c>
      <c r="E61" s="104">
        <f>'punt 07'!G8</f>
        <v>0</v>
      </c>
      <c r="F61" s="104">
        <f>'punt 07'!H8</f>
        <v>0</v>
      </c>
      <c r="G61" s="104">
        <f>'punt 07'!I8</f>
        <v>35</v>
      </c>
      <c r="H61" s="104">
        <f>'punt 07'!J8</f>
        <v>67</v>
      </c>
      <c r="I61" s="104">
        <f>'punt 07'!K8</f>
        <v>0</v>
      </c>
      <c r="J61" s="104">
        <f>'punt 07'!L8</f>
        <v>0</v>
      </c>
      <c r="K61" s="104">
        <f>'punt 07'!M8</f>
        <v>0</v>
      </c>
      <c r="L61" s="104">
        <f>'punt 07'!N8</f>
        <v>0</v>
      </c>
      <c r="M61" s="104">
        <f>'punt 07'!O8</f>
        <v>0</v>
      </c>
      <c r="N61" s="104">
        <f>'punt 07'!P8</f>
        <v>0</v>
      </c>
      <c r="O61" s="104">
        <f>'punt 07'!Q8</f>
        <v>17</v>
      </c>
      <c r="P61" s="104">
        <f t="shared" si="33"/>
        <v>119</v>
      </c>
      <c r="Q61" s="104">
        <f t="shared" si="34"/>
        <v>67</v>
      </c>
      <c r="R61" s="107">
        <f t="shared" si="35"/>
        <v>5.666666666666667</v>
      </c>
      <c r="S61" s="105">
        <f t="shared" si="36"/>
        <v>67</v>
      </c>
      <c r="T61" s="102">
        <v>7.4</v>
      </c>
      <c r="U61" s="102">
        <f t="shared" si="37"/>
        <v>4.9580000000000002</v>
      </c>
    </row>
    <row r="62" spans="1:22" x14ac:dyDescent="0.25">
      <c r="A62" s="104" t="str">
        <f>'punt 01'!$B$9</f>
        <v>Haarfontijnkruid</v>
      </c>
      <c r="B62" s="104">
        <f>'punt 07'!D9</f>
        <v>0</v>
      </c>
      <c r="C62" s="104">
        <f>'punt 07'!E9</f>
        <v>0</v>
      </c>
      <c r="D62" s="104">
        <f>'punt 07'!F9</f>
        <v>0</v>
      </c>
      <c r="E62" s="104">
        <f>'punt 07'!G9</f>
        <v>0</v>
      </c>
      <c r="F62" s="104">
        <f>'punt 07'!H9</f>
        <v>35</v>
      </c>
      <c r="G62" s="104">
        <f>'punt 07'!I9</f>
        <v>20</v>
      </c>
      <c r="H62" s="104">
        <f>'punt 07'!J9</f>
        <v>20</v>
      </c>
      <c r="I62" s="104">
        <f>'punt 07'!K9</f>
        <v>25</v>
      </c>
      <c r="J62" s="104">
        <f>'punt 07'!L9</f>
        <v>0</v>
      </c>
      <c r="K62" s="104">
        <f>'punt 07'!M9</f>
        <v>0</v>
      </c>
      <c r="L62" s="104">
        <f>'punt 07'!N9</f>
        <v>0</v>
      </c>
      <c r="M62" s="104">
        <f>'punt 07'!O9</f>
        <v>0</v>
      </c>
      <c r="N62" s="104">
        <f>'punt 07'!P9</f>
        <v>17</v>
      </c>
      <c r="O62" s="104">
        <f>'punt 07'!Q9</f>
        <v>8</v>
      </c>
      <c r="P62" s="104">
        <f t="shared" si="33"/>
        <v>125</v>
      </c>
      <c r="Q62" s="104">
        <f t="shared" si="34"/>
        <v>35</v>
      </c>
      <c r="R62" s="107">
        <f t="shared" si="35"/>
        <v>8.3333333333333339</v>
      </c>
      <c r="S62" s="105">
        <f t="shared" si="36"/>
        <v>35</v>
      </c>
      <c r="T62" s="102">
        <v>9.6999999999999993</v>
      </c>
      <c r="U62" s="102">
        <f t="shared" si="37"/>
        <v>3.395</v>
      </c>
    </row>
    <row r="63" spans="1:22" x14ac:dyDescent="0.25">
      <c r="A63" s="104" t="str">
        <f>'punt 01'!$B$10</f>
        <v>schede fontijnkruid</v>
      </c>
      <c r="B63" s="104">
        <f>'punt 07'!D10</f>
        <v>0</v>
      </c>
      <c r="C63" s="104">
        <f>'punt 07'!E10</f>
        <v>0</v>
      </c>
      <c r="D63" s="104">
        <f>'punt 07'!F10</f>
        <v>0</v>
      </c>
      <c r="E63" s="104">
        <f>'punt 07'!G10</f>
        <v>0</v>
      </c>
      <c r="F63" s="104">
        <f>'punt 07'!H10</f>
        <v>217</v>
      </c>
      <c r="G63" s="104">
        <f>'punt 07'!I10</f>
        <v>0</v>
      </c>
      <c r="H63" s="104">
        <f>'punt 07'!J10</f>
        <v>0</v>
      </c>
      <c r="I63" s="104">
        <f>'punt 07'!K10</f>
        <v>25</v>
      </c>
      <c r="J63" s="104">
        <f>'punt 07'!L10</f>
        <v>10</v>
      </c>
      <c r="K63" s="104">
        <f>'punt 07'!M10</f>
        <v>0</v>
      </c>
      <c r="L63" s="104">
        <f>'punt 07'!N10</f>
        <v>25</v>
      </c>
      <c r="M63" s="104">
        <f>'punt 07'!O10</f>
        <v>0</v>
      </c>
      <c r="N63" s="104">
        <f>'punt 07'!P10</f>
        <v>10</v>
      </c>
      <c r="O63" s="104">
        <f>'punt 07'!Q10</f>
        <v>12</v>
      </c>
      <c r="P63" s="104">
        <f t="shared" si="33"/>
        <v>299</v>
      </c>
      <c r="Q63" s="104">
        <f t="shared" si="34"/>
        <v>217</v>
      </c>
      <c r="R63" s="107">
        <f t="shared" si="35"/>
        <v>7.333333333333333</v>
      </c>
      <c r="S63" s="105">
        <f t="shared" si="36"/>
        <v>217</v>
      </c>
      <c r="T63" s="102">
        <v>12.1</v>
      </c>
      <c r="U63" s="102">
        <f t="shared" si="37"/>
        <v>26.256999999999998</v>
      </c>
    </row>
    <row r="64" spans="1:22" x14ac:dyDescent="0.25">
      <c r="A64" s="104" t="str">
        <f>'punt 01'!$B$11</f>
        <v>Smalle waterpest</v>
      </c>
      <c r="B64" s="104">
        <f>'punt 07'!D11</f>
        <v>0</v>
      </c>
      <c r="C64" s="104">
        <f>'punt 07'!E11</f>
        <v>0</v>
      </c>
      <c r="D64" s="104">
        <f>'punt 07'!F11</f>
        <v>0</v>
      </c>
      <c r="E64" s="104">
        <f>'punt 07'!G11</f>
        <v>0</v>
      </c>
      <c r="F64" s="104">
        <f>'punt 07'!H11</f>
        <v>50</v>
      </c>
      <c r="G64" s="104">
        <f>'punt 07'!I11</f>
        <v>40</v>
      </c>
      <c r="H64" s="104">
        <f>'punt 07'!J11</f>
        <v>194</v>
      </c>
      <c r="I64" s="104">
        <f>'punt 07'!K11</f>
        <v>120</v>
      </c>
      <c r="J64" s="104">
        <f>'punt 07'!L11</f>
        <v>80</v>
      </c>
      <c r="K64" s="104">
        <f>'punt 07'!M11</f>
        <v>0</v>
      </c>
      <c r="L64" s="104">
        <f>'punt 07'!N11</f>
        <v>100</v>
      </c>
      <c r="M64" s="104">
        <f>'punt 07'!O11</f>
        <v>450</v>
      </c>
      <c r="N64" s="104">
        <f>'punt 07'!P11</f>
        <v>1280</v>
      </c>
      <c r="O64" s="104">
        <f>'punt 07'!Q11</f>
        <v>840</v>
      </c>
      <c r="P64" s="104">
        <f t="shared" si="33"/>
        <v>3154</v>
      </c>
      <c r="Q64" s="104">
        <f t="shared" si="34"/>
        <v>1280</v>
      </c>
      <c r="R64" s="107">
        <f t="shared" si="35"/>
        <v>856.66666666666663</v>
      </c>
      <c r="S64" s="105">
        <f t="shared" si="36"/>
        <v>1280</v>
      </c>
      <c r="T64" s="102">
        <v>9.3000000000000007</v>
      </c>
      <c r="U64" s="102">
        <f t="shared" si="37"/>
        <v>119.04</v>
      </c>
    </row>
    <row r="65" spans="1:22" x14ac:dyDescent="0.25">
      <c r="A65" s="104" t="str">
        <f>'punt 01'!$B$12</f>
        <v>Zannichellia palustris</v>
      </c>
      <c r="B65" s="104">
        <f>'punt 07'!D12</f>
        <v>0</v>
      </c>
      <c r="C65" s="104">
        <f>'punt 07'!E12</f>
        <v>0</v>
      </c>
      <c r="D65" s="104">
        <f>'punt 07'!F12</f>
        <v>0</v>
      </c>
      <c r="E65" s="104">
        <f>'punt 07'!G12</f>
        <v>0</v>
      </c>
      <c r="F65" s="104">
        <f>'punt 07'!H12</f>
        <v>0</v>
      </c>
      <c r="G65" s="104">
        <f>'punt 07'!I12</f>
        <v>0</v>
      </c>
      <c r="H65" s="104">
        <f>'punt 07'!J12</f>
        <v>0</v>
      </c>
      <c r="I65" s="104">
        <f>'punt 07'!K12</f>
        <v>0</v>
      </c>
      <c r="J65" s="104">
        <f>'punt 07'!L12</f>
        <v>0</v>
      </c>
      <c r="K65" s="104">
        <f>'punt 07'!M12</f>
        <v>0</v>
      </c>
      <c r="L65" s="104">
        <f>'punt 07'!N12</f>
        <v>0</v>
      </c>
      <c r="M65" s="104">
        <f>'punt 07'!O12</f>
        <v>0</v>
      </c>
      <c r="N65" s="104">
        <f>'punt 07'!P12</f>
        <v>0</v>
      </c>
      <c r="O65" s="104">
        <f>'punt 07'!Q12</f>
        <v>0</v>
      </c>
      <c r="P65" s="104">
        <f t="shared" si="33"/>
        <v>0</v>
      </c>
      <c r="Q65" s="104">
        <f t="shared" si="34"/>
        <v>0</v>
      </c>
      <c r="R65" s="107">
        <f t="shared" si="35"/>
        <v>0</v>
      </c>
      <c r="S65" s="105">
        <f t="shared" si="36"/>
        <v>0</v>
      </c>
      <c r="T65" s="102">
        <v>4.4000000000000004</v>
      </c>
      <c r="U65" s="102">
        <f t="shared" si="37"/>
        <v>0</v>
      </c>
    </row>
    <row r="66" spans="1:22" x14ac:dyDescent="0.25">
      <c r="A66" s="108" t="s">
        <v>211</v>
      </c>
      <c r="B66" s="108">
        <v>1</v>
      </c>
      <c r="C66" s="108">
        <v>2</v>
      </c>
      <c r="D66" s="108">
        <v>3</v>
      </c>
      <c r="E66" s="108">
        <v>4</v>
      </c>
      <c r="F66" s="108">
        <v>5</v>
      </c>
      <c r="G66" s="108">
        <v>6</v>
      </c>
      <c r="H66" s="108">
        <v>7</v>
      </c>
      <c r="I66" s="108">
        <v>8</v>
      </c>
      <c r="J66" s="108">
        <v>9</v>
      </c>
      <c r="K66" s="108">
        <v>10</v>
      </c>
      <c r="L66" s="108">
        <v>11</v>
      </c>
      <c r="M66" s="108">
        <v>12</v>
      </c>
      <c r="N66" s="108">
        <v>13</v>
      </c>
      <c r="O66" s="108">
        <v>14</v>
      </c>
      <c r="P66" s="108" t="s">
        <v>201</v>
      </c>
      <c r="Q66" s="108" t="s">
        <v>202</v>
      </c>
      <c r="R66" s="113" t="s">
        <v>203</v>
      </c>
      <c r="S66" s="112" t="s">
        <v>204</v>
      </c>
      <c r="T66" s="108" t="s">
        <v>232</v>
      </c>
      <c r="U66" s="108" t="s">
        <v>231</v>
      </c>
      <c r="V66">
        <f>SUM(U59:U66)</f>
        <v>153.83000000000001</v>
      </c>
    </row>
    <row r="67" spans="1:22" x14ac:dyDescent="0.25">
      <c r="A67" s="104" t="str">
        <f>'punt 01'!$B$5</f>
        <v>Flab/draadalg</v>
      </c>
      <c r="B67" s="104">
        <f>'punt 08'!D5</f>
        <v>0</v>
      </c>
      <c r="C67" s="104">
        <f>'punt 08'!E5</f>
        <v>0</v>
      </c>
      <c r="D67" s="104">
        <f>'punt 08'!F5</f>
        <v>0</v>
      </c>
      <c r="E67" s="104">
        <f>'punt 08'!G5</f>
        <v>0</v>
      </c>
      <c r="F67" s="104">
        <f>'punt 08'!H5</f>
        <v>0</v>
      </c>
      <c r="G67" s="104">
        <f>'punt 08'!I5</f>
        <v>0</v>
      </c>
      <c r="H67" s="104">
        <f>'punt 08'!J5</f>
        <v>0</v>
      </c>
      <c r="I67" s="104">
        <f>'punt 08'!K5</f>
        <v>0</v>
      </c>
      <c r="J67" s="104">
        <f>'punt 08'!L5</f>
        <v>0</v>
      </c>
      <c r="K67" s="104">
        <f>'punt 08'!M5</f>
        <v>0</v>
      </c>
      <c r="L67" s="104">
        <f>'punt 08'!N5</f>
        <v>0</v>
      </c>
      <c r="M67" s="104">
        <f>'punt 08'!O5</f>
        <v>0</v>
      </c>
      <c r="N67" s="104">
        <f>'punt 08'!P5</f>
        <v>0</v>
      </c>
      <c r="O67" s="104">
        <f>'punt 08'!Q5</f>
        <v>0</v>
      </c>
      <c r="P67" s="104">
        <f>SUM(B67:O67)</f>
        <v>0</v>
      </c>
      <c r="Q67" s="104">
        <f>MAX(B67:O67)</f>
        <v>0</v>
      </c>
      <c r="R67" s="107">
        <f>AVERAGE(M67:O67)</f>
        <v>0</v>
      </c>
      <c r="S67" s="105">
        <f>IF(R67&gt;Q67,R67,Q67)</f>
        <v>0</v>
      </c>
      <c r="T67" s="102">
        <f>13.9</f>
        <v>13.9</v>
      </c>
      <c r="U67" s="102">
        <f>S67*T67/100</f>
        <v>0</v>
      </c>
    </row>
    <row r="68" spans="1:22" x14ac:dyDescent="0.25">
      <c r="A68" s="104" t="str">
        <f>'punt 01'!$B$6</f>
        <v>Gekroest fontijnkruid</v>
      </c>
      <c r="B68" s="104">
        <f>'punt 08'!D6</f>
        <v>0</v>
      </c>
      <c r="C68" s="104">
        <f>'punt 08'!E6</f>
        <v>0</v>
      </c>
      <c r="D68" s="104">
        <f>'punt 08'!F6</f>
        <v>0</v>
      </c>
      <c r="E68" s="104">
        <f>'punt 08'!G6</f>
        <v>0</v>
      </c>
      <c r="F68" s="104">
        <f>'punt 08'!H6</f>
        <v>0</v>
      </c>
      <c r="G68" s="104">
        <f>'punt 08'!I6</f>
        <v>5</v>
      </c>
      <c r="H68" s="104">
        <f>'punt 08'!J6</f>
        <v>10</v>
      </c>
      <c r="I68" s="104">
        <f>'punt 08'!K6</f>
        <v>0</v>
      </c>
      <c r="J68" s="104">
        <f>'punt 08'!L6</f>
        <v>5</v>
      </c>
      <c r="K68" s="104">
        <f>'punt 08'!M6</f>
        <v>0</v>
      </c>
      <c r="L68" s="104">
        <f>'punt 08'!N6</f>
        <v>0</v>
      </c>
      <c r="M68" s="104">
        <f>'punt 08'!O6</f>
        <v>0</v>
      </c>
      <c r="N68" s="104">
        <f>'punt 08'!P6</f>
        <v>7</v>
      </c>
      <c r="O68" s="104">
        <f>'punt 08'!Q6</f>
        <v>0</v>
      </c>
      <c r="P68" s="104">
        <f t="shared" ref="P68:P74" si="38">SUM(B68:O68)</f>
        <v>27</v>
      </c>
      <c r="Q68" s="104">
        <f t="shared" ref="Q68:Q74" si="39">MAX(B68:O68)</f>
        <v>10</v>
      </c>
      <c r="R68" s="107">
        <f t="shared" ref="R68:R74" si="40">AVERAGE(M68:O68)</f>
        <v>2.3333333333333335</v>
      </c>
      <c r="S68" s="105">
        <f t="shared" ref="S68:S74" si="41">IF(R68&gt;Q68,R68,Q68)</f>
        <v>10</v>
      </c>
      <c r="T68" s="102">
        <v>7.7</v>
      </c>
      <c r="U68" s="102">
        <f t="shared" ref="U68:U74" si="42">S68*T68/100</f>
        <v>0.77</v>
      </c>
    </row>
    <row r="69" spans="1:22" x14ac:dyDescent="0.25">
      <c r="A69" s="104" t="str">
        <f>'punt 01'!$B$7</f>
        <v>Gewoon kransblad</v>
      </c>
      <c r="B69" s="104">
        <f>'punt 08'!D7</f>
        <v>0</v>
      </c>
      <c r="C69" s="104">
        <f>'punt 08'!E7</f>
        <v>0</v>
      </c>
      <c r="D69" s="104">
        <f>'punt 08'!F7</f>
        <v>0</v>
      </c>
      <c r="E69" s="104">
        <f>'punt 08'!G7</f>
        <v>0</v>
      </c>
      <c r="F69" s="104">
        <f>'punt 08'!H7</f>
        <v>0</v>
      </c>
      <c r="G69" s="104">
        <f>'punt 08'!I7</f>
        <v>1</v>
      </c>
      <c r="H69" s="104">
        <f>'punt 08'!J7</f>
        <v>100</v>
      </c>
      <c r="I69" s="104">
        <f>'punt 08'!K7</f>
        <v>25</v>
      </c>
      <c r="J69" s="104">
        <f>'punt 08'!L7</f>
        <v>20</v>
      </c>
      <c r="K69" s="104">
        <f>'punt 08'!M7</f>
        <v>0</v>
      </c>
      <c r="L69" s="104">
        <f>'punt 08'!N7</f>
        <v>50</v>
      </c>
      <c r="M69" s="104">
        <f>'punt 08'!O7</f>
        <v>12</v>
      </c>
      <c r="N69" s="104">
        <f>'punt 08'!P7</f>
        <v>0</v>
      </c>
      <c r="O69" s="104">
        <f>'punt 08'!Q7</f>
        <v>10</v>
      </c>
      <c r="P69" s="104">
        <f t="shared" si="38"/>
        <v>218</v>
      </c>
      <c r="Q69" s="104">
        <f t="shared" si="39"/>
        <v>100</v>
      </c>
      <c r="R69" s="107">
        <f t="shared" si="40"/>
        <v>7.333333333333333</v>
      </c>
      <c r="S69" s="105">
        <f t="shared" si="41"/>
        <v>100</v>
      </c>
      <c r="T69" s="102">
        <v>9</v>
      </c>
      <c r="U69" s="102">
        <f t="shared" si="42"/>
        <v>9</v>
      </c>
    </row>
    <row r="70" spans="1:22" x14ac:dyDescent="0.25">
      <c r="A70" s="104" t="str">
        <f>'punt 01'!$B$8</f>
        <v>Grof hoornblad</v>
      </c>
      <c r="B70" s="104">
        <f>'punt 08'!D8</f>
        <v>0</v>
      </c>
      <c r="C70" s="104">
        <f>'punt 08'!E8</f>
        <v>0</v>
      </c>
      <c r="D70" s="104">
        <f>'punt 08'!F8</f>
        <v>0</v>
      </c>
      <c r="E70" s="104">
        <f>'punt 08'!G8</f>
        <v>0</v>
      </c>
      <c r="F70" s="104">
        <f>'punt 08'!H8</f>
        <v>16</v>
      </c>
      <c r="G70" s="104">
        <f>'punt 08'!I8</f>
        <v>0</v>
      </c>
      <c r="H70" s="104">
        <f>'punt 08'!J8</f>
        <v>5</v>
      </c>
      <c r="I70" s="104">
        <f>'punt 08'!K8</f>
        <v>0</v>
      </c>
      <c r="J70" s="104">
        <f>'punt 08'!L8</f>
        <v>0</v>
      </c>
      <c r="K70" s="104">
        <f>'punt 08'!M8</f>
        <v>0</v>
      </c>
      <c r="L70" s="104">
        <f>'punt 08'!N8</f>
        <v>0</v>
      </c>
      <c r="M70" s="104">
        <f>'punt 08'!O8</f>
        <v>0</v>
      </c>
      <c r="N70" s="104">
        <f>'punt 08'!P8</f>
        <v>0</v>
      </c>
      <c r="O70" s="104">
        <f>'punt 08'!Q8</f>
        <v>4</v>
      </c>
      <c r="P70" s="104">
        <f t="shared" si="38"/>
        <v>25</v>
      </c>
      <c r="Q70" s="104">
        <f t="shared" si="39"/>
        <v>16</v>
      </c>
      <c r="R70" s="107">
        <f t="shared" si="40"/>
        <v>1.3333333333333333</v>
      </c>
      <c r="S70" s="105">
        <f t="shared" si="41"/>
        <v>16</v>
      </c>
      <c r="T70" s="102">
        <v>7.4</v>
      </c>
      <c r="U70" s="102">
        <f t="shared" si="42"/>
        <v>1.1840000000000002</v>
      </c>
    </row>
    <row r="71" spans="1:22" x14ac:dyDescent="0.25">
      <c r="A71" s="104" t="str">
        <f>'punt 01'!$B$9</f>
        <v>Haarfontijnkruid</v>
      </c>
      <c r="B71" s="104">
        <f>'punt 08'!D9</f>
        <v>0</v>
      </c>
      <c r="C71" s="104">
        <f>'punt 08'!E9</f>
        <v>0</v>
      </c>
      <c r="D71" s="104">
        <f>'punt 08'!F9</f>
        <v>0</v>
      </c>
      <c r="E71" s="104">
        <f>'punt 08'!G9</f>
        <v>0</v>
      </c>
      <c r="F71" s="104">
        <f>'punt 08'!H9</f>
        <v>65</v>
      </c>
      <c r="G71" s="104">
        <f>'punt 08'!I9</f>
        <v>170</v>
      </c>
      <c r="H71" s="104">
        <f>'punt 08'!J9</f>
        <v>35</v>
      </c>
      <c r="I71" s="104">
        <f>'punt 08'!K9</f>
        <v>10</v>
      </c>
      <c r="J71" s="104">
        <f>'punt 08'!L9</f>
        <v>5</v>
      </c>
      <c r="K71" s="104">
        <f>'punt 08'!M9</f>
        <v>0</v>
      </c>
      <c r="L71" s="104">
        <f>'punt 08'!N9</f>
        <v>5</v>
      </c>
      <c r="M71" s="104">
        <f>'punt 08'!O9</f>
        <v>5</v>
      </c>
      <c r="N71" s="104">
        <f>'punt 08'!P9</f>
        <v>0</v>
      </c>
      <c r="O71" s="104">
        <f>'punt 08'!Q9</f>
        <v>8</v>
      </c>
      <c r="P71" s="104">
        <f t="shared" si="38"/>
        <v>303</v>
      </c>
      <c r="Q71" s="104">
        <f t="shared" si="39"/>
        <v>170</v>
      </c>
      <c r="R71" s="107">
        <f t="shared" si="40"/>
        <v>4.333333333333333</v>
      </c>
      <c r="S71" s="105">
        <f t="shared" si="41"/>
        <v>170</v>
      </c>
      <c r="T71" s="102">
        <v>9.6999999999999993</v>
      </c>
      <c r="U71" s="102">
        <f t="shared" si="42"/>
        <v>16.489999999999998</v>
      </c>
    </row>
    <row r="72" spans="1:22" x14ac:dyDescent="0.25">
      <c r="A72" s="104" t="str">
        <f>'punt 01'!$B$10</f>
        <v>schede fontijnkruid</v>
      </c>
      <c r="B72" s="104">
        <f>'punt 08'!D10</f>
        <v>0</v>
      </c>
      <c r="C72" s="104">
        <f>'punt 08'!E10</f>
        <v>0</v>
      </c>
      <c r="D72" s="104">
        <f>'punt 08'!F10</f>
        <v>0</v>
      </c>
      <c r="E72" s="104">
        <f>'punt 08'!G10</f>
        <v>0</v>
      </c>
      <c r="F72" s="104">
        <f>'punt 08'!H10</f>
        <v>25</v>
      </c>
      <c r="G72" s="104">
        <f>'punt 08'!I10</f>
        <v>0</v>
      </c>
      <c r="H72" s="104">
        <f>'punt 08'!J10</f>
        <v>0</v>
      </c>
      <c r="I72" s="104">
        <f>'punt 08'!K10</f>
        <v>0</v>
      </c>
      <c r="J72" s="104">
        <f>'punt 08'!L10</f>
        <v>50</v>
      </c>
      <c r="K72" s="104">
        <f>'punt 08'!M10</f>
        <v>0</v>
      </c>
      <c r="L72" s="104">
        <f>'punt 08'!N10</f>
        <v>0</v>
      </c>
      <c r="M72" s="104">
        <f>'punt 08'!O10</f>
        <v>25</v>
      </c>
      <c r="N72" s="104">
        <f>'punt 08'!P10</f>
        <v>0</v>
      </c>
      <c r="O72" s="104">
        <f>'punt 08'!Q10</f>
        <v>0</v>
      </c>
      <c r="P72" s="104">
        <f t="shared" si="38"/>
        <v>100</v>
      </c>
      <c r="Q72" s="104">
        <f t="shared" si="39"/>
        <v>50</v>
      </c>
      <c r="R72" s="107">
        <f t="shared" si="40"/>
        <v>8.3333333333333339</v>
      </c>
      <c r="S72" s="105">
        <f t="shared" si="41"/>
        <v>50</v>
      </c>
      <c r="T72" s="102">
        <v>12.1</v>
      </c>
      <c r="U72" s="102">
        <f t="shared" si="42"/>
        <v>6.05</v>
      </c>
    </row>
    <row r="73" spans="1:22" x14ac:dyDescent="0.25">
      <c r="A73" s="104" t="str">
        <f>'punt 01'!$B$11</f>
        <v>Smalle waterpest</v>
      </c>
      <c r="B73" s="104">
        <f>'punt 08'!D11</f>
        <v>0</v>
      </c>
      <c r="C73" s="104">
        <f>'punt 08'!E11</f>
        <v>0</v>
      </c>
      <c r="D73" s="104">
        <f>'punt 08'!F11</f>
        <v>0</v>
      </c>
      <c r="E73" s="104">
        <f>'punt 08'!G11</f>
        <v>0</v>
      </c>
      <c r="F73" s="104">
        <f>'punt 08'!H11</f>
        <v>150</v>
      </c>
      <c r="G73" s="104">
        <f>'punt 08'!I11</f>
        <v>150</v>
      </c>
      <c r="H73" s="104">
        <f>'punt 08'!J11</f>
        <v>285</v>
      </c>
      <c r="I73" s="104">
        <f>'punt 08'!K11</f>
        <v>50</v>
      </c>
      <c r="J73" s="104">
        <f>'punt 08'!L11</f>
        <v>285</v>
      </c>
      <c r="K73" s="104">
        <f>'punt 08'!M11</f>
        <v>0</v>
      </c>
      <c r="L73" s="104">
        <f>'punt 08'!N11</f>
        <v>540</v>
      </c>
      <c r="M73" s="104">
        <f>'punt 08'!O11</f>
        <v>380</v>
      </c>
      <c r="N73" s="104">
        <f>'punt 08'!P11</f>
        <v>853</v>
      </c>
      <c r="O73" s="104">
        <f>'punt 08'!Q11</f>
        <v>670</v>
      </c>
      <c r="P73" s="104">
        <f t="shared" si="38"/>
        <v>3363</v>
      </c>
      <c r="Q73" s="104">
        <f t="shared" si="39"/>
        <v>853</v>
      </c>
      <c r="R73" s="107">
        <f t="shared" si="40"/>
        <v>634.33333333333337</v>
      </c>
      <c r="S73" s="105">
        <f t="shared" si="41"/>
        <v>853</v>
      </c>
      <c r="T73" s="102">
        <v>9.3000000000000007</v>
      </c>
      <c r="U73" s="102">
        <f t="shared" si="42"/>
        <v>79.329000000000008</v>
      </c>
    </row>
    <row r="74" spans="1:22" x14ac:dyDescent="0.25">
      <c r="A74" s="104" t="str">
        <f>'punt 01'!$B$12</f>
        <v>Zannichellia palustris</v>
      </c>
      <c r="B74" s="104">
        <f>'punt 08'!D12</f>
        <v>0</v>
      </c>
      <c r="C74" s="104">
        <f>'punt 08'!E12</f>
        <v>0</v>
      </c>
      <c r="D74" s="104">
        <f>'punt 08'!F12</f>
        <v>0</v>
      </c>
      <c r="E74" s="104">
        <f>'punt 08'!G12</f>
        <v>0</v>
      </c>
      <c r="F74" s="104">
        <f>'punt 08'!H12</f>
        <v>0</v>
      </c>
      <c r="G74" s="104">
        <f>'punt 08'!I12</f>
        <v>0</v>
      </c>
      <c r="H74" s="104">
        <f>'punt 08'!J12</f>
        <v>0</v>
      </c>
      <c r="I74" s="104">
        <f>'punt 08'!K12</f>
        <v>0</v>
      </c>
      <c r="J74" s="104">
        <f>'punt 08'!L12</f>
        <v>0</v>
      </c>
      <c r="K74" s="104">
        <f>'punt 08'!M12</f>
        <v>0</v>
      </c>
      <c r="L74" s="104">
        <f>'punt 08'!N12</f>
        <v>0</v>
      </c>
      <c r="M74" s="104">
        <f>'punt 08'!O12</f>
        <v>0</v>
      </c>
      <c r="N74" s="104">
        <f>'punt 08'!P12</f>
        <v>0</v>
      </c>
      <c r="O74" s="104">
        <f>'punt 08'!Q12</f>
        <v>0</v>
      </c>
      <c r="P74" s="104">
        <f t="shared" si="38"/>
        <v>0</v>
      </c>
      <c r="Q74" s="104">
        <f t="shared" si="39"/>
        <v>0</v>
      </c>
      <c r="R74" s="107">
        <f t="shared" si="40"/>
        <v>0</v>
      </c>
      <c r="S74" s="105">
        <f t="shared" si="41"/>
        <v>0</v>
      </c>
      <c r="T74" s="102">
        <v>4.4000000000000004</v>
      </c>
      <c r="U74" s="102">
        <f t="shared" si="42"/>
        <v>0</v>
      </c>
    </row>
    <row r="75" spans="1:22" x14ac:dyDescent="0.25">
      <c r="A75" s="108" t="s">
        <v>212</v>
      </c>
      <c r="B75" s="108">
        <v>1</v>
      </c>
      <c r="C75" s="108">
        <v>2</v>
      </c>
      <c r="D75" s="108">
        <v>3</v>
      </c>
      <c r="E75" s="108">
        <v>4</v>
      </c>
      <c r="F75" s="108">
        <v>5</v>
      </c>
      <c r="G75" s="108">
        <v>6</v>
      </c>
      <c r="H75" s="108">
        <v>7</v>
      </c>
      <c r="I75" s="108">
        <v>8</v>
      </c>
      <c r="J75" s="108">
        <v>9</v>
      </c>
      <c r="K75" s="108">
        <v>10</v>
      </c>
      <c r="L75" s="108">
        <v>11</v>
      </c>
      <c r="M75" s="108">
        <v>12</v>
      </c>
      <c r="N75" s="108">
        <v>13</v>
      </c>
      <c r="O75" s="108">
        <v>14</v>
      </c>
      <c r="P75" s="108" t="s">
        <v>201</v>
      </c>
      <c r="Q75" s="108" t="s">
        <v>202</v>
      </c>
      <c r="R75" s="113" t="s">
        <v>203</v>
      </c>
      <c r="S75" s="112" t="s">
        <v>204</v>
      </c>
      <c r="T75" s="108" t="s">
        <v>232</v>
      </c>
      <c r="U75" s="108" t="s">
        <v>231</v>
      </c>
      <c r="V75">
        <f>SUM(U68:U75)</f>
        <v>112.82300000000001</v>
      </c>
    </row>
    <row r="76" spans="1:22" x14ac:dyDescent="0.25">
      <c r="A76" s="104" t="str">
        <f>'punt 01'!$B$5</f>
        <v>Flab/draadalg</v>
      </c>
      <c r="B76" s="104">
        <f>'punt 09'!D5</f>
        <v>0</v>
      </c>
      <c r="C76" s="104">
        <f>'punt 09'!E5</f>
        <v>0</v>
      </c>
      <c r="D76" s="104">
        <f>'punt 09'!F5</f>
        <v>0</v>
      </c>
      <c r="E76" s="104">
        <f>'punt 09'!G5</f>
        <v>0</v>
      </c>
      <c r="F76" s="104">
        <f>'punt 09'!H5</f>
        <v>0</v>
      </c>
      <c r="G76" s="104">
        <f>'punt 09'!I5</f>
        <v>0</v>
      </c>
      <c r="H76" s="104">
        <f>'punt 09'!J5</f>
        <v>0</v>
      </c>
      <c r="I76" s="104">
        <f>'punt 09'!K5</f>
        <v>0</v>
      </c>
      <c r="J76" s="104">
        <f>'punt 09'!L5</f>
        <v>0</v>
      </c>
      <c r="K76" s="104">
        <f>'punt 09'!M5</f>
        <v>0</v>
      </c>
      <c r="L76" s="104">
        <f>'punt 09'!N5</f>
        <v>0</v>
      </c>
      <c r="M76" s="104">
        <f>'punt 09'!O5</f>
        <v>0</v>
      </c>
      <c r="N76" s="104">
        <f>'punt 09'!P5</f>
        <v>0</v>
      </c>
      <c r="O76" s="104">
        <f>'punt 09'!Q5</f>
        <v>0</v>
      </c>
      <c r="P76" s="104">
        <f>SUM(B76:O76)</f>
        <v>0</v>
      </c>
      <c r="Q76" s="104">
        <f>MAX(B76:O76)</f>
        <v>0</v>
      </c>
      <c r="R76" s="107">
        <f>AVERAGE(M76:O76)</f>
        <v>0</v>
      </c>
      <c r="S76" s="105">
        <f>IF(R76&gt;Q76,R76,Q76)</f>
        <v>0</v>
      </c>
      <c r="T76" s="102">
        <f>13.9</f>
        <v>13.9</v>
      </c>
      <c r="U76" s="102">
        <f>S76*T76/100</f>
        <v>0</v>
      </c>
    </row>
    <row r="77" spans="1:22" x14ac:dyDescent="0.25">
      <c r="A77" s="104" t="str">
        <f>'punt 01'!$B$6</f>
        <v>Gekroest fontijnkruid</v>
      </c>
      <c r="B77" s="104">
        <f>'punt 09'!D6</f>
        <v>0</v>
      </c>
      <c r="C77" s="104">
        <f>'punt 09'!E6</f>
        <v>0</v>
      </c>
      <c r="D77" s="104">
        <f>'punt 09'!F6</f>
        <v>0</v>
      </c>
      <c r="E77" s="104">
        <f>'punt 09'!G6</f>
        <v>0</v>
      </c>
      <c r="F77" s="104">
        <f>'punt 09'!H6</f>
        <v>0</v>
      </c>
      <c r="G77" s="104">
        <f>'punt 09'!I6</f>
        <v>0</v>
      </c>
      <c r="H77" s="104">
        <f>'punt 09'!J6</f>
        <v>2</v>
      </c>
      <c r="I77" s="104">
        <f>'punt 09'!K6</f>
        <v>0</v>
      </c>
      <c r="J77" s="104">
        <f>'punt 09'!L6</f>
        <v>0</v>
      </c>
      <c r="K77" s="104">
        <f>'punt 09'!M6</f>
        <v>0</v>
      </c>
      <c r="L77" s="104">
        <f>'punt 09'!N6</f>
        <v>0</v>
      </c>
      <c r="M77" s="104">
        <f>'punt 09'!O6</f>
        <v>0</v>
      </c>
      <c r="N77" s="104">
        <f>'punt 09'!P6</f>
        <v>0</v>
      </c>
      <c r="O77" s="104">
        <f>'punt 09'!Q6</f>
        <v>0</v>
      </c>
      <c r="P77" s="104">
        <f t="shared" ref="P77:P83" si="43">SUM(B77:O77)</f>
        <v>2</v>
      </c>
      <c r="Q77" s="104">
        <f t="shared" ref="Q77:Q83" si="44">MAX(B77:O77)</f>
        <v>2</v>
      </c>
      <c r="R77" s="107">
        <f t="shared" ref="R77:R83" si="45">AVERAGE(M77:O77)</f>
        <v>0</v>
      </c>
      <c r="S77" s="105">
        <f t="shared" ref="S77:S83" si="46">IF(R77&gt;Q77,R77,Q77)</f>
        <v>2</v>
      </c>
      <c r="T77" s="102">
        <v>7.7</v>
      </c>
      <c r="U77" s="102">
        <f t="shared" ref="U77:U83" si="47">S77*T77/100</f>
        <v>0.154</v>
      </c>
    </row>
    <row r="78" spans="1:22" x14ac:dyDescent="0.25">
      <c r="A78" s="104" t="str">
        <f>'punt 01'!$B$7</f>
        <v>Gewoon kransblad</v>
      </c>
      <c r="B78" s="104">
        <f>'punt 09'!D7</f>
        <v>0</v>
      </c>
      <c r="C78" s="104">
        <f>'punt 09'!E7</f>
        <v>0</v>
      </c>
      <c r="D78" s="104">
        <f>'punt 09'!F7</f>
        <v>0</v>
      </c>
      <c r="E78" s="104">
        <f>'punt 09'!G7</f>
        <v>0</v>
      </c>
      <c r="F78" s="104">
        <f>'punt 09'!H7</f>
        <v>0</v>
      </c>
      <c r="G78" s="104">
        <f>'punt 09'!I7</f>
        <v>225</v>
      </c>
      <c r="H78" s="104">
        <f>'punt 09'!J7</f>
        <v>600</v>
      </c>
      <c r="I78" s="104">
        <f>'punt 09'!K7</f>
        <v>210</v>
      </c>
      <c r="J78" s="104">
        <f>'punt 09'!L7</f>
        <v>0</v>
      </c>
      <c r="K78" s="104">
        <f>'punt 09'!M7</f>
        <v>0</v>
      </c>
      <c r="L78" s="104">
        <f>'punt 09'!N7</f>
        <v>0</v>
      </c>
      <c r="M78" s="104">
        <f>'punt 09'!O7</f>
        <v>0</v>
      </c>
      <c r="N78" s="104">
        <f>'punt 09'!P7</f>
        <v>0</v>
      </c>
      <c r="O78" s="104">
        <f>'punt 09'!Q7</f>
        <v>0</v>
      </c>
      <c r="P78" s="104">
        <f t="shared" si="43"/>
        <v>1035</v>
      </c>
      <c r="Q78" s="104">
        <f t="shared" si="44"/>
        <v>600</v>
      </c>
      <c r="R78" s="107">
        <f t="shared" si="45"/>
        <v>0</v>
      </c>
      <c r="S78" s="105">
        <f t="shared" si="46"/>
        <v>600</v>
      </c>
      <c r="T78" s="102">
        <v>9</v>
      </c>
      <c r="U78" s="102">
        <f t="shared" si="47"/>
        <v>54</v>
      </c>
    </row>
    <row r="79" spans="1:22" x14ac:dyDescent="0.25">
      <c r="A79" s="104" t="str">
        <f>'punt 01'!$B$8</f>
        <v>Grof hoornblad</v>
      </c>
      <c r="B79" s="104">
        <f>'punt 09'!D8</f>
        <v>0</v>
      </c>
      <c r="C79" s="104">
        <f>'punt 09'!E8</f>
        <v>0</v>
      </c>
      <c r="D79" s="104">
        <f>'punt 09'!F8</f>
        <v>0</v>
      </c>
      <c r="E79" s="104">
        <f>'punt 09'!G8</f>
        <v>0</v>
      </c>
      <c r="F79" s="104">
        <f>'punt 09'!H8</f>
        <v>19</v>
      </c>
      <c r="G79" s="104">
        <f>'punt 09'!I8</f>
        <v>25</v>
      </c>
      <c r="H79" s="104">
        <f>'punt 09'!J8</f>
        <v>277</v>
      </c>
      <c r="I79" s="104">
        <f>'punt 09'!K8</f>
        <v>185</v>
      </c>
      <c r="J79" s="104">
        <f>'punt 09'!L8</f>
        <v>12</v>
      </c>
      <c r="K79" s="104">
        <f>'punt 09'!M8</f>
        <v>0</v>
      </c>
      <c r="L79" s="104">
        <f>'punt 09'!N8</f>
        <v>0</v>
      </c>
      <c r="M79" s="104">
        <f>'punt 09'!O8</f>
        <v>40</v>
      </c>
      <c r="N79" s="104">
        <f>'punt 09'!P8</f>
        <v>0</v>
      </c>
      <c r="O79" s="104">
        <f>'punt 09'!Q8</f>
        <v>0</v>
      </c>
      <c r="P79" s="104">
        <f t="shared" si="43"/>
        <v>558</v>
      </c>
      <c r="Q79" s="104">
        <f t="shared" si="44"/>
        <v>277</v>
      </c>
      <c r="R79" s="107">
        <f t="shared" si="45"/>
        <v>13.333333333333334</v>
      </c>
      <c r="S79" s="105">
        <f t="shared" si="46"/>
        <v>277</v>
      </c>
      <c r="T79" s="102">
        <v>7.4</v>
      </c>
      <c r="U79" s="102">
        <f t="shared" si="47"/>
        <v>20.498000000000001</v>
      </c>
    </row>
    <row r="80" spans="1:22" x14ac:dyDescent="0.25">
      <c r="A80" s="104" t="str">
        <f>'punt 01'!$B$9</f>
        <v>Haarfontijnkruid</v>
      </c>
      <c r="B80" s="104">
        <f>'punt 09'!D9</f>
        <v>0</v>
      </c>
      <c r="C80" s="104">
        <f>'punt 09'!E9</f>
        <v>0</v>
      </c>
      <c r="D80" s="104">
        <f>'punt 09'!F9</f>
        <v>0</v>
      </c>
      <c r="E80" s="104">
        <f>'punt 09'!G9</f>
        <v>0</v>
      </c>
      <c r="F80" s="104">
        <f>'punt 09'!H9</f>
        <v>0</v>
      </c>
      <c r="G80" s="104">
        <f>'punt 09'!I9</f>
        <v>40</v>
      </c>
      <c r="H80" s="104">
        <f>'punt 09'!J9</f>
        <v>25</v>
      </c>
      <c r="I80" s="104">
        <f>'punt 09'!K9</f>
        <v>0</v>
      </c>
      <c r="J80" s="104">
        <f>'punt 09'!L9</f>
        <v>0</v>
      </c>
      <c r="K80" s="104">
        <f>'punt 09'!M9</f>
        <v>0</v>
      </c>
      <c r="L80" s="104">
        <f>'punt 09'!N9</f>
        <v>0</v>
      </c>
      <c r="M80" s="104">
        <f>'punt 09'!O9</f>
        <v>0</v>
      </c>
      <c r="N80" s="104">
        <f>'punt 09'!P9</f>
        <v>0</v>
      </c>
      <c r="O80" s="104">
        <f>'punt 09'!Q9</f>
        <v>0</v>
      </c>
      <c r="P80" s="104">
        <f t="shared" si="43"/>
        <v>65</v>
      </c>
      <c r="Q80" s="104">
        <f t="shared" si="44"/>
        <v>40</v>
      </c>
      <c r="R80" s="107">
        <f t="shared" si="45"/>
        <v>0</v>
      </c>
      <c r="S80" s="105">
        <f t="shared" si="46"/>
        <v>40</v>
      </c>
      <c r="T80" s="102">
        <v>9.6999999999999993</v>
      </c>
      <c r="U80" s="102">
        <f t="shared" si="47"/>
        <v>3.88</v>
      </c>
    </row>
    <row r="81" spans="1:22" x14ac:dyDescent="0.25">
      <c r="A81" s="104" t="str">
        <f>'punt 01'!$B$10</f>
        <v>schede fontijnkruid</v>
      </c>
      <c r="B81" s="104">
        <f>'punt 09'!D10</f>
        <v>0</v>
      </c>
      <c r="C81" s="104">
        <f>'punt 09'!E10</f>
        <v>0</v>
      </c>
      <c r="D81" s="104">
        <f>'punt 09'!F10</f>
        <v>0</v>
      </c>
      <c r="E81" s="104">
        <f>'punt 09'!G10</f>
        <v>0</v>
      </c>
      <c r="F81" s="104">
        <f>'punt 09'!H10</f>
        <v>28</v>
      </c>
      <c r="G81" s="104">
        <f>'punt 09'!I10</f>
        <v>0</v>
      </c>
      <c r="H81" s="104">
        <f>'punt 09'!J10</f>
        <v>0</v>
      </c>
      <c r="I81" s="104">
        <f>'punt 09'!K10</f>
        <v>150</v>
      </c>
      <c r="J81" s="104">
        <f>'punt 09'!L10</f>
        <v>7</v>
      </c>
      <c r="K81" s="104">
        <f>'punt 09'!M10</f>
        <v>0</v>
      </c>
      <c r="L81" s="104">
        <f>'punt 09'!N10</f>
        <v>780</v>
      </c>
      <c r="M81" s="104">
        <f>'punt 09'!O10</f>
        <v>373</v>
      </c>
      <c r="N81" s="104">
        <f>'punt 09'!P10</f>
        <v>350</v>
      </c>
      <c r="O81" s="104">
        <f>'punt 09'!Q10</f>
        <v>0</v>
      </c>
      <c r="P81" s="104">
        <f t="shared" si="43"/>
        <v>1688</v>
      </c>
      <c r="Q81" s="104">
        <f t="shared" si="44"/>
        <v>780</v>
      </c>
      <c r="R81" s="107">
        <f t="shared" si="45"/>
        <v>241</v>
      </c>
      <c r="S81" s="105">
        <f t="shared" si="46"/>
        <v>780</v>
      </c>
      <c r="T81" s="102">
        <v>12.1</v>
      </c>
      <c r="U81" s="102">
        <f t="shared" si="47"/>
        <v>94.38</v>
      </c>
    </row>
    <row r="82" spans="1:22" x14ac:dyDescent="0.25">
      <c r="A82" s="104" t="str">
        <f>'punt 01'!$B$11</f>
        <v>Smalle waterpest</v>
      </c>
      <c r="B82" s="104">
        <f>'punt 09'!D11</f>
        <v>0</v>
      </c>
      <c r="C82" s="104">
        <f>'punt 09'!E11</f>
        <v>0</v>
      </c>
      <c r="D82" s="104">
        <f>'punt 09'!F11</f>
        <v>0</v>
      </c>
      <c r="E82" s="104">
        <f>'punt 09'!G11</f>
        <v>0</v>
      </c>
      <c r="F82" s="104">
        <f>'punt 09'!H11</f>
        <v>963</v>
      </c>
      <c r="G82" s="104">
        <f>'punt 09'!I11</f>
        <v>470</v>
      </c>
      <c r="H82" s="104">
        <f>'punt 09'!J11</f>
        <v>970</v>
      </c>
      <c r="I82" s="104">
        <f>'punt 09'!K11</f>
        <v>590</v>
      </c>
      <c r="J82" s="104">
        <f>'punt 09'!L11</f>
        <v>1730</v>
      </c>
      <c r="K82" s="104">
        <f>'punt 09'!M11</f>
        <v>0</v>
      </c>
      <c r="L82" s="104">
        <f>'punt 09'!N11</f>
        <v>830</v>
      </c>
      <c r="M82" s="104">
        <f>'punt 09'!O11</f>
        <v>1132</v>
      </c>
      <c r="N82" s="104">
        <f>'punt 09'!P11</f>
        <v>1300</v>
      </c>
      <c r="O82" s="104">
        <f>'punt 09'!Q11</f>
        <v>1351</v>
      </c>
      <c r="P82" s="104">
        <f t="shared" si="43"/>
        <v>9336</v>
      </c>
      <c r="Q82" s="104">
        <f t="shared" si="44"/>
        <v>1730</v>
      </c>
      <c r="R82" s="107">
        <f t="shared" si="45"/>
        <v>1261</v>
      </c>
      <c r="S82" s="105">
        <f t="shared" si="46"/>
        <v>1730</v>
      </c>
      <c r="T82" s="102">
        <v>9.3000000000000007</v>
      </c>
      <c r="U82" s="102">
        <f t="shared" si="47"/>
        <v>160.89000000000001</v>
      </c>
    </row>
    <row r="83" spans="1:22" x14ac:dyDescent="0.25">
      <c r="A83" s="104" t="str">
        <f>'punt 01'!$B$12</f>
        <v>Zannichellia palustris</v>
      </c>
      <c r="B83" s="104">
        <f>'punt 09'!D12</f>
        <v>0</v>
      </c>
      <c r="C83" s="104">
        <f>'punt 09'!E12</f>
        <v>0</v>
      </c>
      <c r="D83" s="104">
        <f>'punt 09'!F12</f>
        <v>0</v>
      </c>
      <c r="E83" s="104">
        <f>'punt 09'!G12</f>
        <v>0</v>
      </c>
      <c r="F83" s="104">
        <f>'punt 09'!H12</f>
        <v>0</v>
      </c>
      <c r="G83" s="104">
        <f>'punt 09'!I12</f>
        <v>0</v>
      </c>
      <c r="H83" s="104">
        <f>'punt 09'!J12</f>
        <v>0</v>
      </c>
      <c r="I83" s="104">
        <f>'punt 09'!K12</f>
        <v>0</v>
      </c>
      <c r="J83" s="104">
        <f>'punt 09'!L12</f>
        <v>0</v>
      </c>
      <c r="K83" s="104">
        <f>'punt 09'!M12</f>
        <v>0</v>
      </c>
      <c r="L83" s="104">
        <f>'punt 09'!N12</f>
        <v>0</v>
      </c>
      <c r="M83" s="104">
        <f>'punt 09'!O12</f>
        <v>0</v>
      </c>
      <c r="N83" s="104">
        <f>'punt 09'!P12</f>
        <v>0</v>
      </c>
      <c r="O83" s="104">
        <f>'punt 09'!Q12</f>
        <v>0</v>
      </c>
      <c r="P83" s="104">
        <f t="shared" si="43"/>
        <v>0</v>
      </c>
      <c r="Q83" s="104">
        <f t="shared" si="44"/>
        <v>0</v>
      </c>
      <c r="R83" s="107">
        <f t="shared" si="45"/>
        <v>0</v>
      </c>
      <c r="S83" s="105">
        <f t="shared" si="46"/>
        <v>0</v>
      </c>
      <c r="T83" s="102">
        <v>4.4000000000000004</v>
      </c>
      <c r="U83" s="102">
        <f t="shared" si="47"/>
        <v>0</v>
      </c>
    </row>
    <row r="84" spans="1:22" x14ac:dyDescent="0.25">
      <c r="A84" s="108" t="s">
        <v>213</v>
      </c>
      <c r="B84" s="108">
        <v>1</v>
      </c>
      <c r="C84" s="108">
        <v>2</v>
      </c>
      <c r="D84" s="108">
        <v>3</v>
      </c>
      <c r="E84" s="108">
        <v>4</v>
      </c>
      <c r="F84" s="108">
        <v>5</v>
      </c>
      <c r="G84" s="108">
        <v>6</v>
      </c>
      <c r="H84" s="108">
        <v>7</v>
      </c>
      <c r="I84" s="108">
        <v>8</v>
      </c>
      <c r="J84" s="108">
        <v>9</v>
      </c>
      <c r="K84" s="108">
        <v>10</v>
      </c>
      <c r="L84" s="108">
        <v>11</v>
      </c>
      <c r="M84" s="108">
        <v>12</v>
      </c>
      <c r="N84" s="108">
        <v>13</v>
      </c>
      <c r="O84" s="108">
        <v>14</v>
      </c>
      <c r="P84" s="108" t="s">
        <v>201</v>
      </c>
      <c r="Q84" s="108" t="s">
        <v>202</v>
      </c>
      <c r="R84" s="113" t="s">
        <v>203</v>
      </c>
      <c r="S84" s="112" t="s">
        <v>204</v>
      </c>
      <c r="T84" s="108" t="s">
        <v>232</v>
      </c>
      <c r="U84" s="108" t="s">
        <v>231</v>
      </c>
      <c r="V84">
        <f>SUM(U77:U84)</f>
        <v>333.80200000000002</v>
      </c>
    </row>
    <row r="85" spans="1:22" x14ac:dyDescent="0.25">
      <c r="A85" s="104" t="str">
        <f>'punt 01'!$B$5</f>
        <v>Flab/draadalg</v>
      </c>
      <c r="B85" s="104">
        <f>'punt 10'!D5</f>
        <v>0</v>
      </c>
      <c r="C85" s="104">
        <f>'punt 10'!E5</f>
        <v>0</v>
      </c>
      <c r="D85" s="104">
        <f>'punt 10'!F5</f>
        <v>0</v>
      </c>
      <c r="E85" s="104">
        <f>'punt 10'!G5</f>
        <v>0</v>
      </c>
      <c r="F85" s="104">
        <f>'punt 10'!H5</f>
        <v>0</v>
      </c>
      <c r="G85" s="104">
        <f>'punt 10'!I5</f>
        <v>32</v>
      </c>
      <c r="H85" s="104">
        <f>'punt 10'!J5</f>
        <v>10</v>
      </c>
      <c r="I85" s="104">
        <f>'punt 10'!K5</f>
        <v>50</v>
      </c>
      <c r="J85" s="104">
        <f>'punt 10'!L5</f>
        <v>0</v>
      </c>
      <c r="K85" s="104">
        <f>'punt 10'!M5</f>
        <v>0</v>
      </c>
      <c r="L85" s="104">
        <f>'punt 10'!N5</f>
        <v>10</v>
      </c>
      <c r="M85" s="104">
        <f>'punt 10'!O5</f>
        <v>0</v>
      </c>
      <c r="N85" s="104">
        <f>'punt 10'!P5</f>
        <v>0</v>
      </c>
      <c r="O85" s="104">
        <f>'punt 10'!Q5</f>
        <v>0</v>
      </c>
      <c r="P85" s="104">
        <f>SUM(B85:O85)</f>
        <v>102</v>
      </c>
      <c r="Q85" s="104">
        <f>MAX(B85:O85)</f>
        <v>50</v>
      </c>
      <c r="R85" s="107">
        <f>AVERAGE(M85:O85)</f>
        <v>0</v>
      </c>
      <c r="S85" s="105">
        <f>IF(R85&gt;Q85,R85,Q85)</f>
        <v>50</v>
      </c>
      <c r="T85" s="102">
        <f>13.9</f>
        <v>13.9</v>
      </c>
      <c r="U85" s="102">
        <f>S85*T85/100</f>
        <v>6.95</v>
      </c>
    </row>
    <row r="86" spans="1:22" x14ac:dyDescent="0.25">
      <c r="A86" s="104" t="str">
        <f>'punt 01'!$B$6</f>
        <v>Gekroest fontijnkruid</v>
      </c>
      <c r="B86" s="104">
        <f>'punt 10'!D6</f>
        <v>0</v>
      </c>
      <c r="C86" s="104">
        <f>'punt 10'!E6</f>
        <v>0</v>
      </c>
      <c r="D86" s="104">
        <f>'punt 10'!F6</f>
        <v>0</v>
      </c>
      <c r="E86" s="104">
        <f>'punt 10'!G6</f>
        <v>0</v>
      </c>
      <c r="F86" s="104">
        <f>'punt 10'!H6</f>
        <v>0</v>
      </c>
      <c r="G86" s="104">
        <f>'punt 10'!I6</f>
        <v>0</v>
      </c>
      <c r="H86" s="104">
        <f>'punt 10'!J6</f>
        <v>0</v>
      </c>
      <c r="I86" s="104">
        <f>'punt 10'!K6</f>
        <v>0</v>
      </c>
      <c r="J86" s="104">
        <f>'punt 10'!L6</f>
        <v>0</v>
      </c>
      <c r="K86" s="104">
        <f>'punt 10'!M6</f>
        <v>0</v>
      </c>
      <c r="L86" s="104">
        <f>'punt 10'!N6</f>
        <v>0</v>
      </c>
      <c r="M86" s="104">
        <f>'punt 10'!O6</f>
        <v>0</v>
      </c>
      <c r="N86" s="104">
        <f>'punt 10'!P6</f>
        <v>0</v>
      </c>
      <c r="O86" s="104">
        <f>'punt 10'!Q6</f>
        <v>0</v>
      </c>
      <c r="P86" s="104">
        <f t="shared" ref="P86:P92" si="48">SUM(B86:O86)</f>
        <v>0</v>
      </c>
      <c r="Q86" s="104">
        <f t="shared" ref="Q86:Q92" si="49">MAX(B86:O86)</f>
        <v>0</v>
      </c>
      <c r="R86" s="107">
        <f t="shared" ref="R86:R92" si="50">AVERAGE(M86:O86)</f>
        <v>0</v>
      </c>
      <c r="S86" s="105">
        <f t="shared" ref="S86:S92" si="51">IF(R86&gt;Q86,R86,Q86)</f>
        <v>0</v>
      </c>
      <c r="T86" s="102">
        <v>7.7</v>
      </c>
      <c r="U86" s="102">
        <f t="shared" ref="U86:U92" si="52">S86*T86/100</f>
        <v>0</v>
      </c>
    </row>
    <row r="87" spans="1:22" x14ac:dyDescent="0.25">
      <c r="A87" s="104" t="str">
        <f>'punt 01'!$B$7</f>
        <v>Gewoon kransblad</v>
      </c>
      <c r="B87" s="104">
        <f>'punt 10'!D7</f>
        <v>0</v>
      </c>
      <c r="C87" s="104">
        <f>'punt 10'!E7</f>
        <v>0</v>
      </c>
      <c r="D87" s="104">
        <f>'punt 10'!F7</f>
        <v>0</v>
      </c>
      <c r="E87" s="104">
        <f>'punt 10'!G7</f>
        <v>0</v>
      </c>
      <c r="F87" s="104">
        <f>'punt 10'!H7</f>
        <v>0</v>
      </c>
      <c r="G87" s="104">
        <f>'punt 10'!I7</f>
        <v>0</v>
      </c>
      <c r="H87" s="104">
        <f>'punt 10'!J7</f>
        <v>0</v>
      </c>
      <c r="I87" s="104">
        <f>'punt 10'!K7</f>
        <v>0</v>
      </c>
      <c r="J87" s="104">
        <f>'punt 10'!L7</f>
        <v>0</v>
      </c>
      <c r="K87" s="104">
        <f>'punt 10'!M7</f>
        <v>0</v>
      </c>
      <c r="L87" s="104">
        <f>'punt 10'!N7</f>
        <v>0</v>
      </c>
      <c r="M87" s="104">
        <f>'punt 10'!O7</f>
        <v>0</v>
      </c>
      <c r="N87" s="104">
        <f>'punt 10'!P7</f>
        <v>0</v>
      </c>
      <c r="O87" s="104">
        <f>'punt 10'!Q7</f>
        <v>0</v>
      </c>
      <c r="P87" s="104">
        <f t="shared" si="48"/>
        <v>0</v>
      </c>
      <c r="Q87" s="104">
        <f t="shared" si="49"/>
        <v>0</v>
      </c>
      <c r="R87" s="107">
        <f t="shared" si="50"/>
        <v>0</v>
      </c>
      <c r="S87" s="105">
        <f t="shared" si="51"/>
        <v>0</v>
      </c>
      <c r="T87" s="102">
        <v>9</v>
      </c>
      <c r="U87" s="102">
        <f t="shared" si="52"/>
        <v>0</v>
      </c>
    </row>
    <row r="88" spans="1:22" x14ac:dyDescent="0.25">
      <c r="A88" s="104" t="str">
        <f>'punt 01'!$B$8</f>
        <v>Grof hoornblad</v>
      </c>
      <c r="B88" s="104">
        <f>'punt 10'!D8</f>
        <v>0</v>
      </c>
      <c r="C88" s="104">
        <f>'punt 10'!E8</f>
        <v>0</v>
      </c>
      <c r="D88" s="104">
        <f>'punt 10'!F8</f>
        <v>0</v>
      </c>
      <c r="E88" s="104">
        <f>'punt 10'!G8</f>
        <v>0</v>
      </c>
      <c r="F88" s="104">
        <f>'punt 10'!H8</f>
        <v>15</v>
      </c>
      <c r="G88" s="104">
        <f>'punt 10'!I8</f>
        <v>30</v>
      </c>
      <c r="H88" s="104">
        <f>'punt 10'!J8</f>
        <v>60</v>
      </c>
      <c r="I88" s="104">
        <f>'punt 10'!K8</f>
        <v>100</v>
      </c>
      <c r="J88" s="104">
        <f>'punt 10'!L8</f>
        <v>330</v>
      </c>
      <c r="K88" s="104">
        <f>'punt 10'!M8</f>
        <v>0</v>
      </c>
      <c r="L88" s="104">
        <f>'punt 10'!N8</f>
        <v>275</v>
      </c>
      <c r="M88" s="104">
        <f>'punt 10'!O8</f>
        <v>75</v>
      </c>
      <c r="N88" s="104">
        <f>'punt 10'!P8</f>
        <v>563</v>
      </c>
      <c r="O88" s="104">
        <f>'punt 10'!Q8</f>
        <v>48</v>
      </c>
      <c r="P88" s="104">
        <f t="shared" si="48"/>
        <v>1496</v>
      </c>
      <c r="Q88" s="104">
        <f t="shared" si="49"/>
        <v>563</v>
      </c>
      <c r="R88" s="107">
        <f t="shared" si="50"/>
        <v>228.66666666666666</v>
      </c>
      <c r="S88" s="105">
        <f t="shared" si="51"/>
        <v>563</v>
      </c>
      <c r="T88" s="102">
        <v>7.4</v>
      </c>
      <c r="U88" s="102">
        <f t="shared" si="52"/>
        <v>41.661999999999999</v>
      </c>
    </row>
    <row r="89" spans="1:22" x14ac:dyDescent="0.25">
      <c r="A89" s="104" t="str">
        <f>'punt 01'!$B$9</f>
        <v>Haarfontijnkruid</v>
      </c>
      <c r="B89" s="104">
        <f>'punt 10'!D9</f>
        <v>0</v>
      </c>
      <c r="C89" s="104">
        <f>'punt 10'!E9</f>
        <v>0</v>
      </c>
      <c r="D89" s="104">
        <f>'punt 10'!F9</f>
        <v>0</v>
      </c>
      <c r="E89" s="104">
        <f>'punt 10'!G9</f>
        <v>0</v>
      </c>
      <c r="F89" s="104">
        <f>'punt 10'!H9</f>
        <v>9</v>
      </c>
      <c r="G89" s="104">
        <f>'punt 10'!I9</f>
        <v>65</v>
      </c>
      <c r="H89" s="104">
        <f>'punt 10'!J9</f>
        <v>30</v>
      </c>
      <c r="I89" s="104">
        <f>'punt 10'!K9</f>
        <v>0</v>
      </c>
      <c r="J89" s="104">
        <f>'punt 10'!L9</f>
        <v>85</v>
      </c>
      <c r="K89" s="104">
        <f>'punt 10'!M9</f>
        <v>0</v>
      </c>
      <c r="L89" s="104">
        <f>'punt 10'!N9</f>
        <v>190</v>
      </c>
      <c r="M89" s="104">
        <f>'punt 10'!O9</f>
        <v>350</v>
      </c>
      <c r="N89" s="104">
        <f>'punt 10'!P9</f>
        <v>85</v>
      </c>
      <c r="O89" s="104">
        <f>'punt 10'!Q9</f>
        <v>0</v>
      </c>
      <c r="P89" s="104">
        <f t="shared" si="48"/>
        <v>814</v>
      </c>
      <c r="Q89" s="104">
        <f t="shared" si="49"/>
        <v>350</v>
      </c>
      <c r="R89" s="107">
        <f t="shared" si="50"/>
        <v>145</v>
      </c>
      <c r="S89" s="105">
        <f t="shared" si="51"/>
        <v>350</v>
      </c>
      <c r="T89" s="102">
        <v>9.6999999999999993</v>
      </c>
      <c r="U89" s="102">
        <f t="shared" si="52"/>
        <v>33.949999999999996</v>
      </c>
    </row>
    <row r="90" spans="1:22" x14ac:dyDescent="0.25">
      <c r="A90" s="104" t="str">
        <f>'punt 01'!$B$10</f>
        <v>schede fontijnkruid</v>
      </c>
      <c r="B90" s="104">
        <f>'punt 10'!D10</f>
        <v>0</v>
      </c>
      <c r="C90" s="104">
        <f>'punt 10'!E10</f>
        <v>0</v>
      </c>
      <c r="D90" s="104">
        <f>'punt 10'!F10</f>
        <v>0</v>
      </c>
      <c r="E90" s="104">
        <f>'punt 10'!G10</f>
        <v>0</v>
      </c>
      <c r="F90" s="104">
        <f>'punt 10'!H10</f>
        <v>0</v>
      </c>
      <c r="G90" s="104">
        <f>'punt 10'!I10</f>
        <v>0</v>
      </c>
      <c r="H90" s="104">
        <f>'punt 10'!J10</f>
        <v>15</v>
      </c>
      <c r="I90" s="104">
        <f>'punt 10'!K10</f>
        <v>350</v>
      </c>
      <c r="J90" s="104">
        <f>'punt 10'!L10</f>
        <v>80</v>
      </c>
      <c r="K90" s="104">
        <f>'punt 10'!M10</f>
        <v>0</v>
      </c>
      <c r="L90" s="104">
        <f>'punt 10'!N10</f>
        <v>70</v>
      </c>
      <c r="M90" s="104">
        <f>'punt 10'!O10</f>
        <v>0</v>
      </c>
      <c r="N90" s="104">
        <f>'punt 10'!P10</f>
        <v>0</v>
      </c>
      <c r="O90" s="104">
        <f>'punt 10'!Q10</f>
        <v>0</v>
      </c>
      <c r="P90" s="104">
        <f t="shared" si="48"/>
        <v>515</v>
      </c>
      <c r="Q90" s="104">
        <f t="shared" si="49"/>
        <v>350</v>
      </c>
      <c r="R90" s="107">
        <f t="shared" si="50"/>
        <v>0</v>
      </c>
      <c r="S90" s="105">
        <f t="shared" si="51"/>
        <v>350</v>
      </c>
      <c r="T90" s="102">
        <v>12.1</v>
      </c>
      <c r="U90" s="102">
        <f t="shared" si="52"/>
        <v>42.35</v>
      </c>
    </row>
    <row r="91" spans="1:22" x14ac:dyDescent="0.25">
      <c r="A91" s="104" t="str">
        <f>'punt 01'!$B$11</f>
        <v>Smalle waterpest</v>
      </c>
      <c r="B91" s="104">
        <f>'punt 10'!D11</f>
        <v>0</v>
      </c>
      <c r="C91" s="104">
        <f>'punt 10'!E11</f>
        <v>0</v>
      </c>
      <c r="D91" s="104">
        <f>'punt 10'!F11</f>
        <v>0</v>
      </c>
      <c r="E91" s="104">
        <f>'punt 10'!G11</f>
        <v>0</v>
      </c>
      <c r="F91" s="104">
        <f>'punt 10'!H11</f>
        <v>9</v>
      </c>
      <c r="G91" s="104">
        <f>'punt 10'!I11</f>
        <v>25</v>
      </c>
      <c r="H91" s="104">
        <f>'punt 10'!J11</f>
        <v>50</v>
      </c>
      <c r="I91" s="104">
        <f>'punt 10'!K11</f>
        <v>75</v>
      </c>
      <c r="J91" s="104">
        <f>'punt 10'!L11</f>
        <v>300</v>
      </c>
      <c r="K91" s="104">
        <f>'punt 10'!M11</f>
        <v>0</v>
      </c>
      <c r="L91" s="104">
        <f>'punt 10'!N11</f>
        <v>100</v>
      </c>
      <c r="M91" s="104">
        <f>'punt 10'!O11</f>
        <v>116</v>
      </c>
      <c r="N91" s="104">
        <f>'punt 10'!P11</f>
        <v>284</v>
      </c>
      <c r="O91" s="104">
        <f>'punt 10'!Q11</f>
        <v>2143</v>
      </c>
      <c r="P91" s="104">
        <f t="shared" si="48"/>
        <v>3102</v>
      </c>
      <c r="Q91" s="104">
        <f t="shared" si="49"/>
        <v>2143</v>
      </c>
      <c r="R91" s="107">
        <f t="shared" si="50"/>
        <v>847.66666666666663</v>
      </c>
      <c r="S91" s="105">
        <f t="shared" si="51"/>
        <v>2143</v>
      </c>
      <c r="T91" s="102">
        <v>9.3000000000000007</v>
      </c>
      <c r="U91" s="102">
        <f t="shared" si="52"/>
        <v>199.29900000000001</v>
      </c>
    </row>
    <row r="92" spans="1:22" x14ac:dyDescent="0.25">
      <c r="A92" s="104" t="str">
        <f>'punt 01'!$B$12</f>
        <v>Zannichellia palustris</v>
      </c>
      <c r="B92" s="104">
        <f>'punt 10'!D12</f>
        <v>0</v>
      </c>
      <c r="C92" s="104">
        <f>'punt 10'!E12</f>
        <v>0</v>
      </c>
      <c r="D92" s="104">
        <f>'punt 10'!F12</f>
        <v>0</v>
      </c>
      <c r="E92" s="104">
        <f>'punt 10'!G12</f>
        <v>0</v>
      </c>
      <c r="F92" s="104">
        <f>'punt 10'!H12</f>
        <v>0</v>
      </c>
      <c r="G92" s="104">
        <f>'punt 10'!I12</f>
        <v>0</v>
      </c>
      <c r="H92" s="104">
        <f>'punt 10'!J12</f>
        <v>5</v>
      </c>
      <c r="I92" s="104">
        <f>'punt 10'!K12</f>
        <v>0</v>
      </c>
      <c r="J92" s="104">
        <f>'punt 10'!L12</f>
        <v>0</v>
      </c>
      <c r="K92" s="104">
        <f>'punt 10'!M12</f>
        <v>0</v>
      </c>
      <c r="L92" s="104">
        <f>'punt 10'!N12</f>
        <v>15</v>
      </c>
      <c r="M92" s="104">
        <f>'punt 10'!O12</f>
        <v>0</v>
      </c>
      <c r="N92" s="104">
        <f>'punt 10'!P12</f>
        <v>0</v>
      </c>
      <c r="O92" s="104">
        <f>'punt 10'!Q12</f>
        <v>0</v>
      </c>
      <c r="P92" s="104">
        <f t="shared" si="48"/>
        <v>20</v>
      </c>
      <c r="Q92" s="104">
        <f t="shared" si="49"/>
        <v>15</v>
      </c>
      <c r="R92" s="107">
        <f t="shared" si="50"/>
        <v>0</v>
      </c>
      <c r="S92" s="105">
        <f t="shared" si="51"/>
        <v>15</v>
      </c>
      <c r="T92" s="102">
        <v>4.4000000000000004</v>
      </c>
      <c r="U92" s="102">
        <f t="shared" si="52"/>
        <v>0.66</v>
      </c>
    </row>
    <row r="93" spans="1:22" x14ac:dyDescent="0.25">
      <c r="A93" s="108" t="s">
        <v>214</v>
      </c>
      <c r="B93" s="108">
        <v>1</v>
      </c>
      <c r="C93" s="108">
        <v>2</v>
      </c>
      <c r="D93" s="108">
        <v>3</v>
      </c>
      <c r="E93" s="108">
        <v>4</v>
      </c>
      <c r="F93" s="108">
        <v>5</v>
      </c>
      <c r="G93" s="108">
        <v>6</v>
      </c>
      <c r="H93" s="108">
        <v>7</v>
      </c>
      <c r="I93" s="108">
        <v>8</v>
      </c>
      <c r="J93" s="108">
        <v>9</v>
      </c>
      <c r="K93" s="108">
        <v>10</v>
      </c>
      <c r="L93" s="108">
        <v>11</v>
      </c>
      <c r="M93" s="108">
        <v>12</v>
      </c>
      <c r="N93" s="108">
        <v>13</v>
      </c>
      <c r="O93" s="108">
        <v>14</v>
      </c>
      <c r="P93" s="108" t="s">
        <v>201</v>
      </c>
      <c r="Q93" s="108" t="s">
        <v>202</v>
      </c>
      <c r="R93" s="113" t="s">
        <v>203</v>
      </c>
      <c r="S93" s="112" t="s">
        <v>204</v>
      </c>
      <c r="T93" s="108" t="s">
        <v>232</v>
      </c>
      <c r="U93" s="108" t="s">
        <v>231</v>
      </c>
      <c r="V93">
        <f>SUM(U86:U93)</f>
        <v>317.92099999999999</v>
      </c>
    </row>
    <row r="94" spans="1:22" x14ac:dyDescent="0.25">
      <c r="A94" s="104" t="str">
        <f>'punt 01'!$B$5</f>
        <v>Flab/draadalg</v>
      </c>
      <c r="B94" s="104">
        <f>'punt 11'!D5</f>
        <v>0</v>
      </c>
      <c r="C94" s="104">
        <f>'punt 11'!E5</f>
        <v>0</v>
      </c>
      <c r="D94" s="104">
        <f>'punt 11'!F5</f>
        <v>0</v>
      </c>
      <c r="E94" s="104">
        <f>'punt 11'!G5</f>
        <v>0</v>
      </c>
      <c r="F94" s="104">
        <f>'punt 11'!H5</f>
        <v>1</v>
      </c>
      <c r="G94" s="104">
        <f>'punt 11'!I5</f>
        <v>65</v>
      </c>
      <c r="H94" s="104">
        <f>'punt 11'!J5</f>
        <v>2</v>
      </c>
      <c r="I94" s="104">
        <f>'punt 11'!K5</f>
        <v>50</v>
      </c>
      <c r="J94" s="104">
        <f>'punt 11'!L5</f>
        <v>0</v>
      </c>
      <c r="K94" s="104">
        <f>'punt 11'!M5</f>
        <v>0</v>
      </c>
      <c r="L94" s="104">
        <f>'punt 11'!N5</f>
        <v>0</v>
      </c>
      <c r="M94" s="104">
        <f>'punt 11'!O5</f>
        <v>0</v>
      </c>
      <c r="N94" s="104">
        <f>'punt 11'!P5</f>
        <v>0</v>
      </c>
      <c r="O94" s="104">
        <f>'punt 11'!Q5</f>
        <v>0</v>
      </c>
      <c r="P94" s="104">
        <f>SUM(B94:O94)</f>
        <v>118</v>
      </c>
      <c r="Q94" s="104">
        <f>MAX(B94:O94)</f>
        <v>65</v>
      </c>
      <c r="R94" s="107">
        <f>AVERAGE(M94:O94)</f>
        <v>0</v>
      </c>
      <c r="S94" s="105">
        <f>IF(R94&gt;Q94,R94,Q94)</f>
        <v>65</v>
      </c>
      <c r="T94" s="102">
        <f>13.9</f>
        <v>13.9</v>
      </c>
      <c r="U94" s="102">
        <f>S94*T94/100</f>
        <v>9.0350000000000001</v>
      </c>
    </row>
    <row r="95" spans="1:22" x14ac:dyDescent="0.25">
      <c r="A95" s="104" t="str">
        <f>'punt 01'!$B$6</f>
        <v>Gekroest fontijnkruid</v>
      </c>
      <c r="B95" s="104">
        <f>'punt 11'!D6</f>
        <v>0</v>
      </c>
      <c r="C95" s="104">
        <f>'punt 11'!E6</f>
        <v>0</v>
      </c>
      <c r="D95" s="104">
        <f>'punt 11'!F6</f>
        <v>0</v>
      </c>
      <c r="E95" s="104">
        <f>'punt 11'!G6</f>
        <v>0</v>
      </c>
      <c r="F95" s="104">
        <f>'punt 11'!H6</f>
        <v>1</v>
      </c>
      <c r="G95" s="104">
        <f>'punt 11'!I6</f>
        <v>0</v>
      </c>
      <c r="H95" s="104">
        <f>'punt 11'!J6</f>
        <v>10</v>
      </c>
      <c r="I95" s="104">
        <f>'punt 11'!K6</f>
        <v>5</v>
      </c>
      <c r="J95" s="104">
        <f>'punt 11'!L6</f>
        <v>54</v>
      </c>
      <c r="K95" s="104">
        <f>'punt 11'!M6</f>
        <v>0</v>
      </c>
      <c r="L95" s="104">
        <f>'punt 11'!N6</f>
        <v>0</v>
      </c>
      <c r="M95" s="104">
        <f>'punt 11'!O6</f>
        <v>2</v>
      </c>
      <c r="N95" s="104">
        <f>'punt 11'!P6</f>
        <v>0</v>
      </c>
      <c r="O95" s="104">
        <f>'punt 11'!Q6</f>
        <v>0</v>
      </c>
      <c r="P95" s="104">
        <f t="shared" ref="P95:P101" si="53">SUM(B95:O95)</f>
        <v>72</v>
      </c>
      <c r="Q95" s="104">
        <f t="shared" ref="Q95:Q101" si="54">MAX(B95:O95)</f>
        <v>54</v>
      </c>
      <c r="R95" s="107">
        <f t="shared" ref="R95:R101" si="55">AVERAGE(M95:O95)</f>
        <v>0.66666666666666663</v>
      </c>
      <c r="S95" s="105">
        <f t="shared" ref="S95:S101" si="56">IF(R95&gt;Q95,R95,Q95)</f>
        <v>54</v>
      </c>
      <c r="T95" s="102">
        <v>7.7</v>
      </c>
      <c r="U95" s="102">
        <f t="shared" ref="U95:U101" si="57">S95*T95/100</f>
        <v>4.1580000000000004</v>
      </c>
    </row>
    <row r="96" spans="1:22" x14ac:dyDescent="0.25">
      <c r="A96" s="104" t="str">
        <f>'punt 01'!$B$7</f>
        <v>Gewoon kransblad</v>
      </c>
      <c r="B96" s="104">
        <f>'punt 11'!D7</f>
        <v>0</v>
      </c>
      <c r="C96" s="104">
        <f>'punt 11'!E7</f>
        <v>0</v>
      </c>
      <c r="D96" s="104">
        <f>'punt 11'!F7</f>
        <v>0</v>
      </c>
      <c r="E96" s="104">
        <f>'punt 11'!G7</f>
        <v>0</v>
      </c>
      <c r="F96" s="104">
        <f>'punt 11'!H7</f>
        <v>0</v>
      </c>
      <c r="G96" s="104">
        <f>'punt 11'!I7</f>
        <v>0</v>
      </c>
      <c r="H96" s="104">
        <f>'punt 11'!J7</f>
        <v>0</v>
      </c>
      <c r="I96" s="104">
        <f>'punt 11'!K7</f>
        <v>0</v>
      </c>
      <c r="J96" s="104">
        <f>'punt 11'!L7</f>
        <v>0</v>
      </c>
      <c r="K96" s="104">
        <f>'punt 11'!M7</f>
        <v>0</v>
      </c>
      <c r="L96" s="104">
        <f>'punt 11'!N7</f>
        <v>0</v>
      </c>
      <c r="M96" s="104">
        <f>'punt 11'!O7</f>
        <v>0</v>
      </c>
      <c r="N96" s="104">
        <f>'punt 11'!P7</f>
        <v>0</v>
      </c>
      <c r="O96" s="104">
        <f>'punt 11'!Q7</f>
        <v>0</v>
      </c>
      <c r="P96" s="104">
        <f t="shared" si="53"/>
        <v>0</v>
      </c>
      <c r="Q96" s="104">
        <f t="shared" si="54"/>
        <v>0</v>
      </c>
      <c r="R96" s="107">
        <f t="shared" si="55"/>
        <v>0</v>
      </c>
      <c r="S96" s="105">
        <f t="shared" si="56"/>
        <v>0</v>
      </c>
      <c r="T96" s="102">
        <v>9</v>
      </c>
      <c r="U96" s="102">
        <f t="shared" si="57"/>
        <v>0</v>
      </c>
    </row>
    <row r="97" spans="1:22" x14ac:dyDescent="0.25">
      <c r="A97" s="104" t="str">
        <f>'punt 01'!$B$8</f>
        <v>Grof hoornblad</v>
      </c>
      <c r="B97" s="104">
        <f>'punt 11'!D8</f>
        <v>0</v>
      </c>
      <c r="C97" s="104">
        <f>'punt 11'!E8</f>
        <v>0</v>
      </c>
      <c r="D97" s="104">
        <f>'punt 11'!F8</f>
        <v>0</v>
      </c>
      <c r="E97" s="104">
        <f>'punt 11'!G8</f>
        <v>0</v>
      </c>
      <c r="F97" s="104">
        <f>'punt 11'!H8</f>
        <v>0</v>
      </c>
      <c r="G97" s="104">
        <f>'punt 11'!I8</f>
        <v>15</v>
      </c>
      <c r="H97" s="104">
        <f>'punt 11'!J8</f>
        <v>10</v>
      </c>
      <c r="I97" s="104">
        <f>'punt 11'!K8</f>
        <v>165</v>
      </c>
      <c r="J97" s="104">
        <f>'punt 11'!L8</f>
        <v>18</v>
      </c>
      <c r="K97" s="104">
        <f>'punt 11'!M8</f>
        <v>0</v>
      </c>
      <c r="L97" s="104">
        <f>'punt 11'!N8</f>
        <v>20</v>
      </c>
      <c r="M97" s="104">
        <f>'punt 11'!O8</f>
        <v>5</v>
      </c>
      <c r="N97" s="104">
        <f>'punt 11'!P8</f>
        <v>24</v>
      </c>
      <c r="O97" s="104">
        <f>'punt 11'!Q8</f>
        <v>17</v>
      </c>
      <c r="P97" s="104">
        <f t="shared" si="53"/>
        <v>274</v>
      </c>
      <c r="Q97" s="104">
        <f t="shared" si="54"/>
        <v>165</v>
      </c>
      <c r="R97" s="107">
        <f t="shared" si="55"/>
        <v>15.333333333333334</v>
      </c>
      <c r="S97" s="105">
        <f t="shared" si="56"/>
        <v>165</v>
      </c>
      <c r="T97" s="102">
        <v>7.4</v>
      </c>
      <c r="U97" s="102">
        <f t="shared" si="57"/>
        <v>12.21</v>
      </c>
    </row>
    <row r="98" spans="1:22" x14ac:dyDescent="0.25">
      <c r="A98" s="104" t="str">
        <f>'punt 01'!$B$9</f>
        <v>Haarfontijnkruid</v>
      </c>
      <c r="B98" s="104">
        <f>'punt 11'!D9</f>
        <v>0</v>
      </c>
      <c r="C98" s="104">
        <f>'punt 11'!E9</f>
        <v>0</v>
      </c>
      <c r="D98" s="104">
        <f>'punt 11'!F9</f>
        <v>0</v>
      </c>
      <c r="E98" s="104">
        <f>'punt 11'!G9</f>
        <v>0</v>
      </c>
      <c r="F98" s="104">
        <f>'punt 11'!H9</f>
        <v>4</v>
      </c>
      <c r="G98" s="104">
        <f>'punt 11'!I9</f>
        <v>50</v>
      </c>
      <c r="H98" s="104">
        <f>'punt 11'!J9</f>
        <v>20</v>
      </c>
      <c r="I98" s="104">
        <f>'punt 11'!K9</f>
        <v>0</v>
      </c>
      <c r="J98" s="104">
        <f>'punt 11'!L9</f>
        <v>475</v>
      </c>
      <c r="K98" s="104">
        <f>'punt 11'!M9</f>
        <v>0</v>
      </c>
      <c r="L98" s="104">
        <f>'punt 11'!N9</f>
        <v>116</v>
      </c>
      <c r="M98" s="104">
        <f>'punt 11'!O9</f>
        <v>190</v>
      </c>
      <c r="N98" s="104">
        <f>'punt 11'!P9</f>
        <v>28</v>
      </c>
      <c r="O98" s="104">
        <f>'punt 11'!Q9</f>
        <v>23</v>
      </c>
      <c r="P98" s="104">
        <f t="shared" si="53"/>
        <v>906</v>
      </c>
      <c r="Q98" s="104">
        <f t="shared" si="54"/>
        <v>475</v>
      </c>
      <c r="R98" s="107">
        <f t="shared" si="55"/>
        <v>80.333333333333329</v>
      </c>
      <c r="S98" s="105">
        <f t="shared" si="56"/>
        <v>475</v>
      </c>
      <c r="T98" s="102">
        <v>9.6999999999999993</v>
      </c>
      <c r="U98" s="102">
        <f t="shared" si="57"/>
        <v>46.075000000000003</v>
      </c>
    </row>
    <row r="99" spans="1:22" x14ac:dyDescent="0.25">
      <c r="A99" s="104" t="str">
        <f>'punt 01'!$B$10</f>
        <v>schede fontijnkruid</v>
      </c>
      <c r="B99" s="104">
        <f>'punt 11'!D10</f>
        <v>0</v>
      </c>
      <c r="C99" s="104">
        <f>'punt 11'!E10</f>
        <v>0</v>
      </c>
      <c r="D99" s="104">
        <f>'punt 11'!F10</f>
        <v>0</v>
      </c>
      <c r="E99" s="104">
        <f>'punt 11'!G10</f>
        <v>0</v>
      </c>
      <c r="F99" s="104">
        <f>'punt 11'!H10</f>
        <v>2</v>
      </c>
      <c r="G99" s="104">
        <f>'punt 11'!I10</f>
        <v>53</v>
      </c>
      <c r="H99" s="104">
        <f>'punt 11'!J10</f>
        <v>10</v>
      </c>
      <c r="I99" s="104">
        <f>'punt 11'!K10</f>
        <v>140</v>
      </c>
      <c r="J99" s="104">
        <f>'punt 11'!L10</f>
        <v>0</v>
      </c>
      <c r="K99" s="104">
        <f>'punt 11'!M10</f>
        <v>0</v>
      </c>
      <c r="L99" s="104">
        <f>'punt 11'!N10</f>
        <v>23</v>
      </c>
      <c r="M99" s="104">
        <f>'punt 11'!O10</f>
        <v>71</v>
      </c>
      <c r="N99" s="104">
        <f>'punt 11'!P10</f>
        <v>30</v>
      </c>
      <c r="O99" s="104">
        <f>'punt 11'!Q10</f>
        <v>23</v>
      </c>
      <c r="P99" s="104">
        <f t="shared" si="53"/>
        <v>352</v>
      </c>
      <c r="Q99" s="104">
        <f t="shared" si="54"/>
        <v>140</v>
      </c>
      <c r="R99" s="107">
        <f t="shared" si="55"/>
        <v>41.333333333333336</v>
      </c>
      <c r="S99" s="105">
        <f t="shared" si="56"/>
        <v>140</v>
      </c>
      <c r="T99" s="102">
        <v>12.1</v>
      </c>
      <c r="U99" s="102">
        <f t="shared" si="57"/>
        <v>16.940000000000001</v>
      </c>
    </row>
    <row r="100" spans="1:22" x14ac:dyDescent="0.25">
      <c r="A100" s="104" t="str">
        <f>'punt 01'!$B$11</f>
        <v>Smalle waterpest</v>
      </c>
      <c r="B100" s="104">
        <f>'punt 11'!D11</f>
        <v>0</v>
      </c>
      <c r="C100" s="104">
        <f>'punt 11'!E11</f>
        <v>0</v>
      </c>
      <c r="D100" s="104">
        <f>'punt 11'!F11</f>
        <v>0</v>
      </c>
      <c r="E100" s="104">
        <f>'punt 11'!G11</f>
        <v>0</v>
      </c>
      <c r="F100" s="104">
        <f>'punt 11'!H11</f>
        <v>9</v>
      </c>
      <c r="G100" s="104">
        <f>'punt 11'!I11</f>
        <v>65</v>
      </c>
      <c r="H100" s="104">
        <f>'punt 11'!J11</f>
        <v>100</v>
      </c>
      <c r="I100" s="104">
        <f>'punt 11'!K11</f>
        <v>75</v>
      </c>
      <c r="J100" s="104">
        <f>'punt 11'!L11</f>
        <v>136</v>
      </c>
      <c r="K100" s="104">
        <f>'punt 11'!M11</f>
        <v>0</v>
      </c>
      <c r="L100" s="104">
        <f>'punt 11'!N11</f>
        <v>720</v>
      </c>
      <c r="M100" s="104">
        <f>'punt 11'!O11</f>
        <v>595</v>
      </c>
      <c r="N100" s="104">
        <f>'punt 11'!P11</f>
        <v>1702</v>
      </c>
      <c r="O100" s="104">
        <f>'punt 11'!Q11</f>
        <v>1680</v>
      </c>
      <c r="P100" s="104">
        <f t="shared" si="53"/>
        <v>5082</v>
      </c>
      <c r="Q100" s="104">
        <f t="shared" si="54"/>
        <v>1702</v>
      </c>
      <c r="R100" s="107">
        <f t="shared" si="55"/>
        <v>1325.6666666666667</v>
      </c>
      <c r="S100" s="105">
        <f t="shared" si="56"/>
        <v>1702</v>
      </c>
      <c r="T100" s="102">
        <v>9.3000000000000007</v>
      </c>
      <c r="U100" s="102">
        <f t="shared" si="57"/>
        <v>158.286</v>
      </c>
    </row>
    <row r="101" spans="1:22" x14ac:dyDescent="0.25">
      <c r="A101" s="104" t="str">
        <f>'punt 01'!$B$12</f>
        <v>Zannichellia palustris</v>
      </c>
      <c r="B101" s="104">
        <f>'punt 11'!D12</f>
        <v>0</v>
      </c>
      <c r="C101" s="104">
        <f>'punt 11'!E12</f>
        <v>0</v>
      </c>
      <c r="D101" s="104">
        <f>'punt 11'!F12</f>
        <v>0</v>
      </c>
      <c r="E101" s="104">
        <f>'punt 11'!G12</f>
        <v>0</v>
      </c>
      <c r="F101" s="104">
        <f>'punt 11'!H12</f>
        <v>6</v>
      </c>
      <c r="G101" s="104">
        <f>'punt 11'!I12</f>
        <v>0</v>
      </c>
      <c r="H101" s="104">
        <f>'punt 11'!J12</f>
        <v>0</v>
      </c>
      <c r="I101" s="104">
        <f>'punt 11'!K12</f>
        <v>0</v>
      </c>
      <c r="J101" s="104">
        <f>'punt 11'!L12</f>
        <v>0</v>
      </c>
      <c r="K101" s="104">
        <f>'punt 11'!M12</f>
        <v>0</v>
      </c>
      <c r="L101" s="104">
        <f>'punt 11'!N12</f>
        <v>0</v>
      </c>
      <c r="M101" s="104">
        <f>'punt 11'!O12</f>
        <v>0</v>
      </c>
      <c r="N101" s="104">
        <f>'punt 11'!P12</f>
        <v>0</v>
      </c>
      <c r="O101" s="104">
        <f>'punt 11'!Q12</f>
        <v>0</v>
      </c>
      <c r="P101" s="104">
        <f t="shared" si="53"/>
        <v>6</v>
      </c>
      <c r="Q101" s="104">
        <f t="shared" si="54"/>
        <v>6</v>
      </c>
      <c r="R101" s="107">
        <f t="shared" si="55"/>
        <v>0</v>
      </c>
      <c r="S101" s="105">
        <f t="shared" si="56"/>
        <v>6</v>
      </c>
      <c r="T101" s="102">
        <v>4.4000000000000004</v>
      </c>
      <c r="U101" s="102">
        <f t="shared" si="57"/>
        <v>0.26400000000000001</v>
      </c>
    </row>
    <row r="102" spans="1:22" x14ac:dyDescent="0.25">
      <c r="A102" s="108" t="s">
        <v>216</v>
      </c>
      <c r="B102" s="108">
        <v>1</v>
      </c>
      <c r="C102" s="108">
        <v>2</v>
      </c>
      <c r="D102" s="108">
        <v>3</v>
      </c>
      <c r="E102" s="108">
        <v>4</v>
      </c>
      <c r="F102" s="108">
        <v>5</v>
      </c>
      <c r="G102" s="108">
        <v>6</v>
      </c>
      <c r="H102" s="108">
        <v>7</v>
      </c>
      <c r="I102" s="108">
        <v>8</v>
      </c>
      <c r="J102" s="108">
        <v>9</v>
      </c>
      <c r="K102" s="108">
        <v>10</v>
      </c>
      <c r="L102" s="108">
        <v>11</v>
      </c>
      <c r="M102" s="108">
        <v>12</v>
      </c>
      <c r="N102" s="108">
        <v>13</v>
      </c>
      <c r="O102" s="108">
        <v>14</v>
      </c>
      <c r="P102" s="108" t="s">
        <v>201</v>
      </c>
      <c r="Q102" s="108" t="s">
        <v>202</v>
      </c>
      <c r="R102" s="113" t="s">
        <v>203</v>
      </c>
      <c r="S102" s="112" t="s">
        <v>204</v>
      </c>
      <c r="T102" s="108" t="s">
        <v>232</v>
      </c>
      <c r="U102" s="108" t="s">
        <v>231</v>
      </c>
      <c r="V102">
        <f>SUM(U95:U102)</f>
        <v>237.93300000000002</v>
      </c>
    </row>
    <row r="103" spans="1:22" x14ac:dyDescent="0.25">
      <c r="A103" s="104" t="str">
        <f>'punt 01'!$B$5</f>
        <v>Flab/draadalg</v>
      </c>
      <c r="B103" s="104">
        <f>'punt 12'!D5</f>
        <v>0</v>
      </c>
      <c r="C103" s="104">
        <f>'punt 12'!E5</f>
        <v>0</v>
      </c>
      <c r="D103" s="104">
        <f>'punt 12'!F5</f>
        <v>1</v>
      </c>
      <c r="E103" s="104">
        <f>'punt 12'!G5</f>
        <v>0</v>
      </c>
      <c r="F103" s="104">
        <f>'punt 12'!H5</f>
        <v>1</v>
      </c>
      <c r="G103" s="104">
        <f>'punt 12'!I5</f>
        <v>0</v>
      </c>
      <c r="H103" s="104">
        <f>'punt 12'!J5</f>
        <v>2</v>
      </c>
      <c r="I103" s="104">
        <f>'punt 12'!K5</f>
        <v>0</v>
      </c>
      <c r="J103" s="104">
        <f>'punt 12'!L5</f>
        <v>0</v>
      </c>
      <c r="K103" s="104">
        <f>'punt 12'!M5</f>
        <v>0</v>
      </c>
      <c r="L103" s="104">
        <f>'punt 12'!N5</f>
        <v>0</v>
      </c>
      <c r="M103" s="104">
        <f>'punt 12'!O5</f>
        <v>0</v>
      </c>
      <c r="N103" s="104">
        <f>'punt 12'!P5</f>
        <v>0</v>
      </c>
      <c r="O103" s="104">
        <f>'punt 12'!Q5</f>
        <v>0</v>
      </c>
      <c r="P103" s="104">
        <f>SUM(B103:O103)</f>
        <v>4</v>
      </c>
      <c r="Q103" s="104">
        <f>MAX(B103:O103)</f>
        <v>2</v>
      </c>
      <c r="R103" s="107">
        <f>AVERAGE(M103:O103)</f>
        <v>0</v>
      </c>
      <c r="S103" s="105">
        <f>IF(R103&gt;Q103,R103,Q103)</f>
        <v>2</v>
      </c>
      <c r="T103" s="102">
        <f>13.9</f>
        <v>13.9</v>
      </c>
      <c r="U103" s="102">
        <f>S103*T103/100</f>
        <v>0.27800000000000002</v>
      </c>
    </row>
    <row r="104" spans="1:22" x14ac:dyDescent="0.25">
      <c r="A104" s="104" t="str">
        <f>'punt 01'!$B$6</f>
        <v>Gekroest fontijnkruid</v>
      </c>
      <c r="B104" s="104">
        <f>'punt 12'!D6</f>
        <v>0</v>
      </c>
      <c r="C104" s="104">
        <f>'punt 12'!E6</f>
        <v>0</v>
      </c>
      <c r="D104" s="104">
        <f>'punt 12'!F6</f>
        <v>0</v>
      </c>
      <c r="E104" s="104">
        <f>'punt 12'!G6</f>
        <v>0</v>
      </c>
      <c r="F104" s="104">
        <f>'punt 12'!H6</f>
        <v>0</v>
      </c>
      <c r="G104" s="104">
        <f>'punt 12'!I6</f>
        <v>0</v>
      </c>
      <c r="H104" s="104">
        <f>'punt 12'!J6</f>
        <v>0</v>
      </c>
      <c r="I104" s="104">
        <f>'punt 12'!K6</f>
        <v>0</v>
      </c>
      <c r="J104" s="104">
        <f>'punt 12'!L6</f>
        <v>0</v>
      </c>
      <c r="K104" s="104">
        <f>'punt 12'!M6</f>
        <v>0</v>
      </c>
      <c r="L104" s="104">
        <f>'punt 12'!N6</f>
        <v>0</v>
      </c>
      <c r="M104" s="104">
        <f>'punt 12'!O6</f>
        <v>0</v>
      </c>
      <c r="N104" s="104">
        <f>'punt 12'!P6</f>
        <v>0</v>
      </c>
      <c r="O104" s="104">
        <f>'punt 12'!Q6</f>
        <v>0</v>
      </c>
      <c r="P104" s="104">
        <f t="shared" ref="P104:P110" si="58">SUM(B104:O104)</f>
        <v>0</v>
      </c>
      <c r="Q104" s="104">
        <f t="shared" ref="Q104:Q110" si="59">MAX(B104:O104)</f>
        <v>0</v>
      </c>
      <c r="R104" s="107">
        <f t="shared" ref="R104:R110" si="60">AVERAGE(M104:O104)</f>
        <v>0</v>
      </c>
      <c r="S104" s="105">
        <f t="shared" ref="S104:S110" si="61">IF(R104&gt;Q104,R104,Q104)</f>
        <v>0</v>
      </c>
      <c r="T104" s="102">
        <v>7.7</v>
      </c>
      <c r="U104" s="102">
        <f t="shared" ref="U104:U110" si="62">S104*T104/100</f>
        <v>0</v>
      </c>
    </row>
    <row r="105" spans="1:22" x14ac:dyDescent="0.25">
      <c r="A105" s="104" t="str">
        <f>'punt 01'!$B$7</f>
        <v>Gewoon kransblad</v>
      </c>
      <c r="B105" s="104">
        <f>'punt 12'!D7</f>
        <v>0</v>
      </c>
      <c r="C105" s="104">
        <f>'punt 12'!E7</f>
        <v>0</v>
      </c>
      <c r="D105" s="104">
        <f>'punt 12'!F7</f>
        <v>0</v>
      </c>
      <c r="E105" s="104">
        <f>'punt 12'!G7</f>
        <v>0</v>
      </c>
      <c r="F105" s="104">
        <f>'punt 12'!H7</f>
        <v>0</v>
      </c>
      <c r="G105" s="104">
        <f>'punt 12'!I7</f>
        <v>0</v>
      </c>
      <c r="H105" s="104">
        <f>'punt 12'!J7</f>
        <v>0</v>
      </c>
      <c r="I105" s="104">
        <f>'punt 12'!K7</f>
        <v>0</v>
      </c>
      <c r="J105" s="104">
        <f>'punt 12'!L7</f>
        <v>0</v>
      </c>
      <c r="K105" s="104">
        <f>'punt 12'!M7</f>
        <v>0</v>
      </c>
      <c r="L105" s="104">
        <f>'punt 12'!N7</f>
        <v>0</v>
      </c>
      <c r="M105" s="104">
        <f>'punt 12'!O7</f>
        <v>0</v>
      </c>
      <c r="N105" s="104">
        <f>'punt 12'!P7</f>
        <v>0</v>
      </c>
      <c r="O105" s="104">
        <f>'punt 12'!Q7</f>
        <v>0</v>
      </c>
      <c r="P105" s="104">
        <f t="shared" si="58"/>
        <v>0</v>
      </c>
      <c r="Q105" s="104">
        <f t="shared" si="59"/>
        <v>0</v>
      </c>
      <c r="R105" s="107">
        <f t="shared" si="60"/>
        <v>0</v>
      </c>
      <c r="S105" s="105">
        <f t="shared" si="61"/>
        <v>0</v>
      </c>
      <c r="T105" s="102">
        <v>9</v>
      </c>
      <c r="U105" s="102">
        <f t="shared" si="62"/>
        <v>0</v>
      </c>
    </row>
    <row r="106" spans="1:22" x14ac:dyDescent="0.25">
      <c r="A106" s="104" t="str">
        <f>'punt 01'!$B$8</f>
        <v>Grof hoornblad</v>
      </c>
      <c r="B106" s="104">
        <f>'punt 12'!D8</f>
        <v>0</v>
      </c>
      <c r="C106" s="104">
        <f>'punt 12'!E8</f>
        <v>0</v>
      </c>
      <c r="D106" s="104">
        <f>'punt 12'!F8</f>
        <v>0</v>
      </c>
      <c r="E106" s="104">
        <f>'punt 12'!G8</f>
        <v>0</v>
      </c>
      <c r="F106" s="104">
        <f>'punt 12'!H8</f>
        <v>0</v>
      </c>
      <c r="G106" s="104">
        <f>'punt 12'!I8</f>
        <v>0</v>
      </c>
      <c r="H106" s="104">
        <f>'punt 12'!J8</f>
        <v>0</v>
      </c>
      <c r="I106" s="104">
        <f>'punt 12'!K8</f>
        <v>0</v>
      </c>
      <c r="J106" s="104">
        <f>'punt 12'!L8</f>
        <v>0</v>
      </c>
      <c r="K106" s="104">
        <f>'punt 12'!M8</f>
        <v>0</v>
      </c>
      <c r="L106" s="104">
        <f>'punt 12'!N8</f>
        <v>0</v>
      </c>
      <c r="M106" s="104">
        <f>'punt 12'!O8</f>
        <v>0</v>
      </c>
      <c r="N106" s="104">
        <f>'punt 12'!P8</f>
        <v>0</v>
      </c>
      <c r="O106" s="104">
        <f>'punt 12'!Q8</f>
        <v>0</v>
      </c>
      <c r="P106" s="104">
        <f t="shared" si="58"/>
        <v>0</v>
      </c>
      <c r="Q106" s="104">
        <f t="shared" si="59"/>
        <v>0</v>
      </c>
      <c r="R106" s="107">
        <f t="shared" si="60"/>
        <v>0</v>
      </c>
      <c r="S106" s="105">
        <f t="shared" si="61"/>
        <v>0</v>
      </c>
      <c r="T106" s="102">
        <v>7.4</v>
      </c>
      <c r="U106" s="102">
        <f t="shared" si="62"/>
        <v>0</v>
      </c>
    </row>
    <row r="107" spans="1:22" x14ac:dyDescent="0.25">
      <c r="A107" s="104" t="str">
        <f>'punt 01'!$B$9</f>
        <v>Haarfontijnkruid</v>
      </c>
      <c r="B107" s="104">
        <f>'punt 12'!D9</f>
        <v>0</v>
      </c>
      <c r="C107" s="104">
        <f>'punt 12'!E9</f>
        <v>0</v>
      </c>
      <c r="D107" s="104">
        <f>'punt 12'!F9</f>
        <v>0</v>
      </c>
      <c r="E107" s="104">
        <f>'punt 12'!G9</f>
        <v>0</v>
      </c>
      <c r="F107" s="104">
        <f>'punt 12'!H9</f>
        <v>0</v>
      </c>
      <c r="G107" s="104">
        <f>'punt 12'!I9</f>
        <v>0</v>
      </c>
      <c r="H107" s="104">
        <f>'punt 12'!J9</f>
        <v>0</v>
      </c>
      <c r="I107" s="104">
        <f>'punt 12'!K9</f>
        <v>0</v>
      </c>
      <c r="J107" s="104">
        <f>'punt 12'!L9</f>
        <v>0</v>
      </c>
      <c r="K107" s="104">
        <f>'punt 12'!M9</f>
        <v>0</v>
      </c>
      <c r="L107" s="104">
        <f>'punt 12'!N9</f>
        <v>0</v>
      </c>
      <c r="M107" s="104">
        <f>'punt 12'!O9</f>
        <v>0</v>
      </c>
      <c r="N107" s="104">
        <f>'punt 12'!P9</f>
        <v>0</v>
      </c>
      <c r="O107" s="104">
        <f>'punt 12'!Q9</f>
        <v>0</v>
      </c>
      <c r="P107" s="104">
        <f t="shared" si="58"/>
        <v>0</v>
      </c>
      <c r="Q107" s="104">
        <f t="shared" si="59"/>
        <v>0</v>
      </c>
      <c r="R107" s="107">
        <f t="shared" si="60"/>
        <v>0</v>
      </c>
      <c r="S107" s="105">
        <f t="shared" si="61"/>
        <v>0</v>
      </c>
      <c r="T107" s="102">
        <v>9.6999999999999993</v>
      </c>
      <c r="U107" s="102">
        <f t="shared" si="62"/>
        <v>0</v>
      </c>
    </row>
    <row r="108" spans="1:22" x14ac:dyDescent="0.25">
      <c r="A108" s="104" t="str">
        <f>'punt 01'!$B$10</f>
        <v>schede fontijnkruid</v>
      </c>
      <c r="B108" s="104">
        <f>'punt 12'!D10</f>
        <v>0</v>
      </c>
      <c r="C108" s="104">
        <f>'punt 12'!E10</f>
        <v>0</v>
      </c>
      <c r="D108" s="104">
        <f>'punt 12'!F10</f>
        <v>0</v>
      </c>
      <c r="E108" s="104">
        <f>'punt 12'!G10</f>
        <v>0</v>
      </c>
      <c r="F108" s="104">
        <f>'punt 12'!H10</f>
        <v>0</v>
      </c>
      <c r="G108" s="104">
        <f>'punt 12'!I10</f>
        <v>0</v>
      </c>
      <c r="H108" s="104">
        <f>'punt 12'!J10</f>
        <v>0</v>
      </c>
      <c r="I108" s="104">
        <f>'punt 12'!K10</f>
        <v>0</v>
      </c>
      <c r="J108" s="104">
        <f>'punt 12'!L10</f>
        <v>0</v>
      </c>
      <c r="K108" s="104">
        <f>'punt 12'!M10</f>
        <v>0</v>
      </c>
      <c r="L108" s="104">
        <f>'punt 12'!N10</f>
        <v>0</v>
      </c>
      <c r="M108" s="104">
        <f>'punt 12'!O10</f>
        <v>0</v>
      </c>
      <c r="N108" s="104">
        <f>'punt 12'!P10</f>
        <v>0</v>
      </c>
      <c r="O108" s="104">
        <f>'punt 12'!Q10</f>
        <v>0</v>
      </c>
      <c r="P108" s="104">
        <f t="shared" si="58"/>
        <v>0</v>
      </c>
      <c r="Q108" s="104">
        <f t="shared" si="59"/>
        <v>0</v>
      </c>
      <c r="R108" s="107">
        <f t="shared" si="60"/>
        <v>0</v>
      </c>
      <c r="S108" s="105">
        <f t="shared" si="61"/>
        <v>0</v>
      </c>
      <c r="T108" s="102">
        <v>12.1</v>
      </c>
      <c r="U108" s="102">
        <f t="shared" si="62"/>
        <v>0</v>
      </c>
    </row>
    <row r="109" spans="1:22" x14ac:dyDescent="0.25">
      <c r="A109" s="104" t="str">
        <f>'punt 01'!$B$11</f>
        <v>Smalle waterpest</v>
      </c>
      <c r="B109" s="104">
        <f>'punt 12'!D11</f>
        <v>0</v>
      </c>
      <c r="C109" s="104">
        <f>'punt 12'!E11</f>
        <v>0</v>
      </c>
      <c r="D109" s="104">
        <f>'punt 12'!F11</f>
        <v>0</v>
      </c>
      <c r="E109" s="104">
        <f>'punt 12'!G11</f>
        <v>0</v>
      </c>
      <c r="F109" s="104">
        <f>'punt 12'!H11</f>
        <v>85</v>
      </c>
      <c r="G109" s="104">
        <f>'punt 12'!I11</f>
        <v>10</v>
      </c>
      <c r="H109" s="104">
        <f>'punt 12'!J11</f>
        <v>90</v>
      </c>
      <c r="I109" s="104">
        <f>'punt 12'!K11</f>
        <v>0</v>
      </c>
      <c r="J109" s="104">
        <f>'punt 12'!L11</f>
        <v>300</v>
      </c>
      <c r="K109" s="104">
        <f>'punt 12'!M11</f>
        <v>0</v>
      </c>
      <c r="L109" s="104">
        <f>'punt 12'!N11</f>
        <v>0</v>
      </c>
      <c r="M109" s="104">
        <f>'punt 12'!O11</f>
        <v>190</v>
      </c>
      <c r="N109" s="104">
        <f>'punt 12'!P11</f>
        <v>0</v>
      </c>
      <c r="O109" s="104">
        <f>'punt 12'!Q11</f>
        <v>1258</v>
      </c>
      <c r="P109" s="104">
        <f t="shared" si="58"/>
        <v>1933</v>
      </c>
      <c r="Q109" s="104">
        <f t="shared" si="59"/>
        <v>1258</v>
      </c>
      <c r="R109" s="107">
        <f t="shared" si="60"/>
        <v>482.66666666666669</v>
      </c>
      <c r="S109" s="105">
        <f t="shared" si="61"/>
        <v>1258</v>
      </c>
      <c r="T109" s="102">
        <v>9.3000000000000007</v>
      </c>
      <c r="U109" s="102">
        <f t="shared" si="62"/>
        <v>116.99400000000001</v>
      </c>
    </row>
    <row r="110" spans="1:22" x14ac:dyDescent="0.25">
      <c r="A110" s="104" t="str">
        <f>'punt 01'!$B$12</f>
        <v>Zannichellia palustris</v>
      </c>
      <c r="B110" s="104">
        <f>'punt 12'!D12</f>
        <v>0</v>
      </c>
      <c r="C110" s="104">
        <f>'punt 12'!E12</f>
        <v>0</v>
      </c>
      <c r="D110" s="104">
        <f>'punt 12'!F12</f>
        <v>0</v>
      </c>
      <c r="E110" s="104">
        <f>'punt 12'!G12</f>
        <v>0</v>
      </c>
      <c r="F110" s="104">
        <f>'punt 12'!H12</f>
        <v>0</v>
      </c>
      <c r="G110" s="104">
        <f>'punt 12'!I12</f>
        <v>0</v>
      </c>
      <c r="H110" s="104">
        <f>'punt 12'!J12</f>
        <v>0</v>
      </c>
      <c r="I110" s="104">
        <f>'punt 12'!K12</f>
        <v>0</v>
      </c>
      <c r="J110" s="104">
        <f>'punt 12'!L12</f>
        <v>0</v>
      </c>
      <c r="K110" s="104">
        <f>'punt 12'!M12</f>
        <v>0</v>
      </c>
      <c r="L110" s="104">
        <f>'punt 12'!N12</f>
        <v>0</v>
      </c>
      <c r="M110" s="104">
        <f>'punt 12'!O12</f>
        <v>0</v>
      </c>
      <c r="N110" s="104">
        <f>'punt 12'!P12</f>
        <v>0</v>
      </c>
      <c r="O110" s="104">
        <f>'punt 12'!Q12</f>
        <v>0</v>
      </c>
      <c r="P110" s="104">
        <f t="shared" si="58"/>
        <v>0</v>
      </c>
      <c r="Q110" s="104">
        <f t="shared" si="59"/>
        <v>0</v>
      </c>
      <c r="R110" s="107">
        <f t="shared" si="60"/>
        <v>0</v>
      </c>
      <c r="S110" s="105">
        <f t="shared" si="61"/>
        <v>0</v>
      </c>
      <c r="T110" s="102">
        <v>4.4000000000000004</v>
      </c>
      <c r="U110" s="102">
        <f t="shared" si="62"/>
        <v>0</v>
      </c>
    </row>
    <row r="111" spans="1:22" x14ac:dyDescent="0.25">
      <c r="A111" s="108" t="s">
        <v>217</v>
      </c>
      <c r="B111" s="108">
        <v>1</v>
      </c>
      <c r="C111" s="108">
        <v>2</v>
      </c>
      <c r="D111" s="108">
        <v>3</v>
      </c>
      <c r="E111" s="108">
        <v>4</v>
      </c>
      <c r="F111" s="108">
        <v>5</v>
      </c>
      <c r="G111" s="108">
        <v>6</v>
      </c>
      <c r="H111" s="108">
        <v>7</v>
      </c>
      <c r="I111" s="108">
        <v>8</v>
      </c>
      <c r="J111" s="108">
        <v>9</v>
      </c>
      <c r="K111" s="108">
        <v>10</v>
      </c>
      <c r="L111" s="108">
        <v>11</v>
      </c>
      <c r="M111" s="108">
        <v>12</v>
      </c>
      <c r="N111" s="108">
        <v>13</v>
      </c>
      <c r="O111" s="108">
        <v>14</v>
      </c>
      <c r="P111" s="108" t="s">
        <v>201</v>
      </c>
      <c r="Q111" s="108" t="s">
        <v>202</v>
      </c>
      <c r="R111" s="113" t="s">
        <v>203</v>
      </c>
      <c r="S111" s="112" t="s">
        <v>204</v>
      </c>
      <c r="T111" s="108" t="s">
        <v>232</v>
      </c>
      <c r="U111" s="108" t="s">
        <v>231</v>
      </c>
      <c r="V111">
        <f>SUM(U104:U111)</f>
        <v>116.99400000000001</v>
      </c>
    </row>
    <row r="112" spans="1:22" x14ac:dyDescent="0.25">
      <c r="A112" s="104" t="str">
        <f>'punt 01'!$B$5</f>
        <v>Flab/draadalg</v>
      </c>
      <c r="B112" s="104">
        <f>'punt 13'!D5</f>
        <v>0</v>
      </c>
      <c r="C112" s="104">
        <f>'punt 13'!E5</f>
        <v>0</v>
      </c>
      <c r="D112" s="104">
        <f>'punt 13'!F5</f>
        <v>0</v>
      </c>
      <c r="E112" s="104">
        <f>'punt 13'!G5</f>
        <v>0</v>
      </c>
      <c r="F112" s="104">
        <f>'punt 13'!H5</f>
        <v>0</v>
      </c>
      <c r="G112" s="104">
        <f>'punt 13'!I5</f>
        <v>0</v>
      </c>
      <c r="H112" s="104">
        <f>'punt 13'!J5</f>
        <v>0</v>
      </c>
      <c r="I112" s="104">
        <f>'punt 13'!K5</f>
        <v>0</v>
      </c>
      <c r="J112" s="104">
        <f>'punt 13'!L5</f>
        <v>15</v>
      </c>
      <c r="K112" s="104">
        <f>'punt 13'!M5</f>
        <v>0</v>
      </c>
      <c r="L112" s="104">
        <f>'punt 13'!N5</f>
        <v>0</v>
      </c>
      <c r="M112" s="104">
        <f>'punt 13'!O5</f>
        <v>0</v>
      </c>
      <c r="N112" s="104">
        <f>'punt 13'!P5</f>
        <v>0</v>
      </c>
      <c r="O112" s="104">
        <f>'punt 13'!Q5</f>
        <v>0</v>
      </c>
      <c r="P112" s="104">
        <f>SUM(B112:O112)</f>
        <v>15</v>
      </c>
      <c r="Q112" s="104">
        <f>MAX(B112:O112)</f>
        <v>15</v>
      </c>
      <c r="R112" s="107">
        <f>AVERAGE(M112:O112)</f>
        <v>0</v>
      </c>
      <c r="S112" s="105">
        <f>IF(R112&gt;Q112,R112,Q112)</f>
        <v>15</v>
      </c>
      <c r="T112" s="102">
        <f>13.9</f>
        <v>13.9</v>
      </c>
      <c r="U112" s="102">
        <f>S112*T112/100</f>
        <v>2.085</v>
      </c>
    </row>
    <row r="113" spans="1:22" x14ac:dyDescent="0.25">
      <c r="A113" s="104" t="str">
        <f>'punt 01'!$B$6</f>
        <v>Gekroest fontijnkruid</v>
      </c>
      <c r="B113" s="104">
        <f>'punt 13'!D6</f>
        <v>0</v>
      </c>
      <c r="C113" s="104">
        <f>'punt 13'!E6</f>
        <v>0</v>
      </c>
      <c r="D113" s="104">
        <f>'punt 13'!F6</f>
        <v>0</v>
      </c>
      <c r="E113" s="104">
        <f>'punt 13'!G6</f>
        <v>0</v>
      </c>
      <c r="F113" s="104">
        <f>'punt 13'!H6</f>
        <v>0</v>
      </c>
      <c r="G113" s="104">
        <f>'punt 13'!I6</f>
        <v>0</v>
      </c>
      <c r="H113" s="104">
        <f>'punt 13'!J6</f>
        <v>0</v>
      </c>
      <c r="I113" s="104">
        <f>'punt 13'!K6</f>
        <v>0</v>
      </c>
      <c r="J113" s="104">
        <f>'punt 13'!L6</f>
        <v>0</v>
      </c>
      <c r="K113" s="104">
        <f>'punt 13'!M6</f>
        <v>0</v>
      </c>
      <c r="L113" s="104">
        <f>'punt 13'!N6</f>
        <v>0</v>
      </c>
      <c r="M113" s="104">
        <f>'punt 13'!O6</f>
        <v>0</v>
      </c>
      <c r="N113" s="104">
        <f>'punt 13'!P6</f>
        <v>0</v>
      </c>
      <c r="O113" s="104">
        <f>'punt 13'!Q6</f>
        <v>0</v>
      </c>
      <c r="P113" s="104">
        <f t="shared" ref="P113:P119" si="63">SUM(B113:O113)</f>
        <v>0</v>
      </c>
      <c r="Q113" s="104">
        <f t="shared" ref="Q113:Q119" si="64">MAX(B113:O113)</f>
        <v>0</v>
      </c>
      <c r="R113" s="107">
        <f t="shared" ref="R113:R119" si="65">AVERAGE(M113:O113)</f>
        <v>0</v>
      </c>
      <c r="S113" s="105">
        <f t="shared" ref="S113:S119" si="66">IF(R113&gt;Q113,R113,Q113)</f>
        <v>0</v>
      </c>
      <c r="T113" s="102">
        <v>7.7</v>
      </c>
      <c r="U113" s="102">
        <f t="shared" ref="U113:U119" si="67">S113*T113/100</f>
        <v>0</v>
      </c>
    </row>
    <row r="114" spans="1:22" x14ac:dyDescent="0.25">
      <c r="A114" s="104" t="str">
        <f>'punt 01'!$B$7</f>
        <v>Gewoon kransblad</v>
      </c>
      <c r="B114" s="104">
        <f>'punt 13'!D7</f>
        <v>0</v>
      </c>
      <c r="C114" s="104">
        <f>'punt 13'!E7</f>
        <v>0</v>
      </c>
      <c r="D114" s="104">
        <f>'punt 13'!F7</f>
        <v>0</v>
      </c>
      <c r="E114" s="104">
        <f>'punt 13'!G7</f>
        <v>0</v>
      </c>
      <c r="F114" s="104">
        <f>'punt 13'!H7</f>
        <v>0</v>
      </c>
      <c r="G114" s="104">
        <f>'punt 13'!I7</f>
        <v>0</v>
      </c>
      <c r="H114" s="104">
        <f>'punt 13'!J7</f>
        <v>0</v>
      </c>
      <c r="I114" s="104">
        <f>'punt 13'!K7</f>
        <v>0</v>
      </c>
      <c r="J114" s="104">
        <f>'punt 13'!L7</f>
        <v>0</v>
      </c>
      <c r="K114" s="104">
        <f>'punt 13'!M7</f>
        <v>0</v>
      </c>
      <c r="L114" s="104">
        <f>'punt 13'!N7</f>
        <v>0</v>
      </c>
      <c r="M114" s="104">
        <f>'punt 13'!O7</f>
        <v>0</v>
      </c>
      <c r="N114" s="104">
        <f>'punt 13'!P7</f>
        <v>0</v>
      </c>
      <c r="O114" s="104">
        <f>'punt 13'!Q7</f>
        <v>0</v>
      </c>
      <c r="P114" s="104">
        <f t="shared" si="63"/>
        <v>0</v>
      </c>
      <c r="Q114" s="104">
        <f t="shared" si="64"/>
        <v>0</v>
      </c>
      <c r="R114" s="107">
        <f t="shared" si="65"/>
        <v>0</v>
      </c>
      <c r="S114" s="105">
        <f t="shared" si="66"/>
        <v>0</v>
      </c>
      <c r="T114" s="102">
        <v>9</v>
      </c>
      <c r="U114" s="102">
        <f t="shared" si="67"/>
        <v>0</v>
      </c>
    </row>
    <row r="115" spans="1:22" x14ac:dyDescent="0.25">
      <c r="A115" s="104" t="str">
        <f>'punt 01'!$B$8</f>
        <v>Grof hoornblad</v>
      </c>
      <c r="B115" s="104">
        <f>'punt 13'!D8</f>
        <v>0</v>
      </c>
      <c r="C115" s="104">
        <f>'punt 13'!E8</f>
        <v>0</v>
      </c>
      <c r="D115" s="104">
        <f>'punt 13'!F8</f>
        <v>0</v>
      </c>
      <c r="E115" s="104">
        <f>'punt 13'!G8</f>
        <v>0</v>
      </c>
      <c r="F115" s="104">
        <f>'punt 13'!H8</f>
        <v>0</v>
      </c>
      <c r="G115" s="104">
        <f>'punt 13'!I8</f>
        <v>0</v>
      </c>
      <c r="H115" s="104">
        <f>'punt 13'!J8</f>
        <v>0</v>
      </c>
      <c r="I115" s="104">
        <f>'punt 13'!K8</f>
        <v>0</v>
      </c>
      <c r="J115" s="104">
        <f>'punt 13'!L8</f>
        <v>0</v>
      </c>
      <c r="K115" s="104">
        <f>'punt 13'!M8</f>
        <v>0</v>
      </c>
      <c r="L115" s="104">
        <f>'punt 13'!N8</f>
        <v>0</v>
      </c>
      <c r="M115" s="104">
        <f>'punt 13'!O8</f>
        <v>0</v>
      </c>
      <c r="N115" s="104">
        <f>'punt 13'!P8</f>
        <v>0</v>
      </c>
      <c r="O115" s="104">
        <f>'punt 13'!Q8</f>
        <v>0</v>
      </c>
      <c r="P115" s="104">
        <f t="shared" si="63"/>
        <v>0</v>
      </c>
      <c r="Q115" s="104">
        <f t="shared" si="64"/>
        <v>0</v>
      </c>
      <c r="R115" s="107">
        <f t="shared" si="65"/>
        <v>0</v>
      </c>
      <c r="S115" s="105">
        <f t="shared" si="66"/>
        <v>0</v>
      </c>
      <c r="T115" s="102">
        <v>7.4</v>
      </c>
      <c r="U115" s="102">
        <f t="shared" si="67"/>
        <v>0</v>
      </c>
    </row>
    <row r="116" spans="1:22" x14ac:dyDescent="0.25">
      <c r="A116" s="104" t="str">
        <f>'punt 01'!$B$9</f>
        <v>Haarfontijnkruid</v>
      </c>
      <c r="B116" s="104">
        <f>'punt 13'!D9</f>
        <v>0</v>
      </c>
      <c r="C116" s="104">
        <f>'punt 13'!E9</f>
        <v>0</v>
      </c>
      <c r="D116" s="104">
        <f>'punt 13'!F9</f>
        <v>0</v>
      </c>
      <c r="E116" s="104">
        <f>'punt 13'!G9</f>
        <v>0</v>
      </c>
      <c r="F116" s="104">
        <f>'punt 13'!H9</f>
        <v>0</v>
      </c>
      <c r="G116" s="104">
        <f>'punt 13'!I9</f>
        <v>0</v>
      </c>
      <c r="H116" s="104">
        <f>'punt 13'!J9</f>
        <v>0</v>
      </c>
      <c r="I116" s="104">
        <f>'punt 13'!K9</f>
        <v>0</v>
      </c>
      <c r="J116" s="104">
        <f>'punt 13'!L9</f>
        <v>0</v>
      </c>
      <c r="K116" s="104">
        <f>'punt 13'!M9</f>
        <v>0</v>
      </c>
      <c r="L116" s="104">
        <f>'punt 13'!N9</f>
        <v>0</v>
      </c>
      <c r="M116" s="104">
        <f>'punt 13'!O9</f>
        <v>0</v>
      </c>
      <c r="N116" s="104">
        <f>'punt 13'!P9</f>
        <v>0</v>
      </c>
      <c r="O116" s="104">
        <f>'punt 13'!Q9</f>
        <v>0</v>
      </c>
      <c r="P116" s="104">
        <f t="shared" si="63"/>
        <v>0</v>
      </c>
      <c r="Q116" s="104">
        <f t="shared" si="64"/>
        <v>0</v>
      </c>
      <c r="R116" s="107">
        <f t="shared" si="65"/>
        <v>0</v>
      </c>
      <c r="S116" s="105">
        <f t="shared" si="66"/>
        <v>0</v>
      </c>
      <c r="T116" s="102">
        <v>9.6999999999999993</v>
      </c>
      <c r="U116" s="102">
        <f t="shared" si="67"/>
        <v>0</v>
      </c>
    </row>
    <row r="117" spans="1:22" x14ac:dyDescent="0.25">
      <c r="A117" s="104" t="str">
        <f>'punt 01'!$B$10</f>
        <v>schede fontijnkruid</v>
      </c>
      <c r="B117" s="104">
        <f>'punt 13'!D10</f>
        <v>0</v>
      </c>
      <c r="C117" s="104">
        <f>'punt 13'!E10</f>
        <v>0</v>
      </c>
      <c r="D117" s="104">
        <f>'punt 13'!F10</f>
        <v>0</v>
      </c>
      <c r="E117" s="104">
        <f>'punt 13'!G10</f>
        <v>0</v>
      </c>
      <c r="F117" s="104">
        <f>'punt 13'!H10</f>
        <v>0</v>
      </c>
      <c r="G117" s="104">
        <f>'punt 13'!I10</f>
        <v>0</v>
      </c>
      <c r="H117" s="104">
        <f>'punt 13'!J10</f>
        <v>0</v>
      </c>
      <c r="I117" s="104">
        <f>'punt 13'!K10</f>
        <v>0</v>
      </c>
      <c r="J117" s="104">
        <f>'punt 13'!L10</f>
        <v>0</v>
      </c>
      <c r="K117" s="104">
        <f>'punt 13'!M10</f>
        <v>0</v>
      </c>
      <c r="L117" s="104">
        <f>'punt 13'!N10</f>
        <v>0</v>
      </c>
      <c r="M117" s="104">
        <f>'punt 13'!O10</f>
        <v>0</v>
      </c>
      <c r="N117" s="104">
        <f>'punt 13'!P10</f>
        <v>0</v>
      </c>
      <c r="O117" s="104">
        <f>'punt 13'!Q10</f>
        <v>0</v>
      </c>
      <c r="P117" s="104">
        <f t="shared" si="63"/>
        <v>0</v>
      </c>
      <c r="Q117" s="104">
        <f t="shared" si="64"/>
        <v>0</v>
      </c>
      <c r="R117" s="107">
        <f t="shared" si="65"/>
        <v>0</v>
      </c>
      <c r="S117" s="105">
        <f t="shared" si="66"/>
        <v>0</v>
      </c>
      <c r="T117" s="102">
        <v>12.1</v>
      </c>
      <c r="U117" s="102">
        <f t="shared" si="67"/>
        <v>0</v>
      </c>
    </row>
    <row r="118" spans="1:22" x14ac:dyDescent="0.25">
      <c r="A118" s="104" t="str">
        <f>'punt 01'!$B$11</f>
        <v>Smalle waterpest</v>
      </c>
      <c r="B118" s="104">
        <f>'punt 13'!D11</f>
        <v>0</v>
      </c>
      <c r="C118" s="104">
        <f>'punt 13'!E11</f>
        <v>0</v>
      </c>
      <c r="D118" s="104">
        <f>'punt 13'!F11</f>
        <v>0</v>
      </c>
      <c r="E118" s="104">
        <f>'punt 13'!G11</f>
        <v>0</v>
      </c>
      <c r="F118" s="104">
        <f>'punt 13'!H11</f>
        <v>15</v>
      </c>
      <c r="G118" s="104">
        <f>'punt 13'!I11</f>
        <v>20</v>
      </c>
      <c r="H118" s="104">
        <f>'punt 13'!J11</f>
        <v>160</v>
      </c>
      <c r="I118" s="104">
        <f>'punt 13'!K11</f>
        <v>0</v>
      </c>
      <c r="J118" s="104">
        <f>'punt 13'!L11</f>
        <v>200</v>
      </c>
      <c r="K118" s="104">
        <f>'punt 13'!M11</f>
        <v>0</v>
      </c>
      <c r="L118" s="104">
        <f>'punt 13'!N11</f>
        <v>0</v>
      </c>
      <c r="M118" s="104">
        <f>'punt 13'!O11</f>
        <v>240</v>
      </c>
      <c r="N118" s="104">
        <f>'punt 13'!P11</f>
        <v>0</v>
      </c>
      <c r="O118" s="104">
        <f>'punt 13'!Q11</f>
        <v>1580</v>
      </c>
      <c r="P118" s="104">
        <f t="shared" si="63"/>
        <v>2215</v>
      </c>
      <c r="Q118" s="104">
        <f t="shared" si="64"/>
        <v>1580</v>
      </c>
      <c r="R118" s="107">
        <f t="shared" si="65"/>
        <v>606.66666666666663</v>
      </c>
      <c r="S118" s="105">
        <f t="shared" si="66"/>
        <v>1580</v>
      </c>
      <c r="T118" s="102">
        <v>9.3000000000000007</v>
      </c>
      <c r="U118" s="102">
        <f t="shared" si="67"/>
        <v>146.94000000000003</v>
      </c>
    </row>
    <row r="119" spans="1:22" x14ac:dyDescent="0.25">
      <c r="A119" s="104" t="str">
        <f>'punt 01'!$B$12</f>
        <v>Zannichellia palustris</v>
      </c>
      <c r="B119" s="104">
        <f>'punt 13'!D12</f>
        <v>0</v>
      </c>
      <c r="C119" s="104">
        <f>'punt 13'!E12</f>
        <v>0</v>
      </c>
      <c r="D119" s="104">
        <f>'punt 13'!F12</f>
        <v>0</v>
      </c>
      <c r="E119" s="104">
        <f>'punt 13'!G12</f>
        <v>0</v>
      </c>
      <c r="F119" s="104">
        <f>'punt 13'!H12</f>
        <v>0</v>
      </c>
      <c r="G119" s="104">
        <f>'punt 13'!I12</f>
        <v>0</v>
      </c>
      <c r="H119" s="104">
        <f>'punt 13'!J12</f>
        <v>0</v>
      </c>
      <c r="I119" s="104">
        <f>'punt 13'!K12</f>
        <v>0</v>
      </c>
      <c r="J119" s="104">
        <f>'punt 13'!L12</f>
        <v>0</v>
      </c>
      <c r="K119" s="104">
        <f>'punt 13'!M12</f>
        <v>0</v>
      </c>
      <c r="L119" s="104">
        <f>'punt 13'!N12</f>
        <v>0</v>
      </c>
      <c r="M119" s="104">
        <f>'punt 13'!O12</f>
        <v>0</v>
      </c>
      <c r="N119" s="104">
        <f>'punt 13'!P12</f>
        <v>0</v>
      </c>
      <c r="O119" s="104">
        <f>'punt 13'!Q12</f>
        <v>0</v>
      </c>
      <c r="P119" s="104">
        <f t="shared" si="63"/>
        <v>0</v>
      </c>
      <c r="Q119" s="104">
        <f t="shared" si="64"/>
        <v>0</v>
      </c>
      <c r="R119" s="107">
        <f t="shared" si="65"/>
        <v>0</v>
      </c>
      <c r="S119" s="105">
        <f t="shared" si="66"/>
        <v>0</v>
      </c>
      <c r="T119" s="102">
        <v>4.4000000000000004</v>
      </c>
      <c r="U119" s="102">
        <f t="shared" si="67"/>
        <v>0</v>
      </c>
    </row>
    <row r="120" spans="1:22" x14ac:dyDescent="0.25">
      <c r="A120" s="108" t="s">
        <v>218</v>
      </c>
      <c r="B120" s="108">
        <v>1</v>
      </c>
      <c r="C120" s="108">
        <v>2</v>
      </c>
      <c r="D120" s="108">
        <v>3</v>
      </c>
      <c r="E120" s="108">
        <v>4</v>
      </c>
      <c r="F120" s="108">
        <v>5</v>
      </c>
      <c r="G120" s="108">
        <v>6</v>
      </c>
      <c r="H120" s="108">
        <v>7</v>
      </c>
      <c r="I120" s="108">
        <v>8</v>
      </c>
      <c r="J120" s="108">
        <v>9</v>
      </c>
      <c r="K120" s="108">
        <v>10</v>
      </c>
      <c r="L120" s="108">
        <v>11</v>
      </c>
      <c r="M120" s="108">
        <v>12</v>
      </c>
      <c r="N120" s="108">
        <v>13</v>
      </c>
      <c r="O120" s="108">
        <v>14</v>
      </c>
      <c r="P120" s="108" t="s">
        <v>201</v>
      </c>
      <c r="Q120" s="108" t="s">
        <v>202</v>
      </c>
      <c r="R120" s="113" t="s">
        <v>203</v>
      </c>
      <c r="S120" s="112" t="s">
        <v>204</v>
      </c>
      <c r="T120" s="108" t="s">
        <v>232</v>
      </c>
      <c r="U120" s="108" t="s">
        <v>231</v>
      </c>
      <c r="V120">
        <f>SUM(U113:U120)</f>
        <v>146.94000000000003</v>
      </c>
    </row>
    <row r="121" spans="1:22" x14ac:dyDescent="0.25">
      <c r="A121" s="104" t="str">
        <f>'punt 01'!$B$5</f>
        <v>Flab/draadalg</v>
      </c>
      <c r="B121" s="104">
        <f>'punt 14'!D5</f>
        <v>0</v>
      </c>
      <c r="C121" s="104">
        <f>'punt 14'!E5</f>
        <v>0</v>
      </c>
      <c r="D121" s="104">
        <f>'punt 14'!F5</f>
        <v>0</v>
      </c>
      <c r="E121" s="104">
        <f>'punt 14'!G5</f>
        <v>0</v>
      </c>
      <c r="F121" s="104">
        <f>'punt 14'!H5</f>
        <v>40</v>
      </c>
      <c r="G121" s="104">
        <f>'punt 14'!I5</f>
        <v>50</v>
      </c>
      <c r="H121" s="104">
        <f>'punt 14'!J5</f>
        <v>5</v>
      </c>
      <c r="I121" s="104">
        <f>'punt 14'!K5</f>
        <v>0</v>
      </c>
      <c r="J121" s="104">
        <f>'punt 14'!L5</f>
        <v>30</v>
      </c>
      <c r="K121" s="104">
        <f>'punt 14'!M5</f>
        <v>0</v>
      </c>
      <c r="L121" s="104">
        <f>'punt 14'!N5</f>
        <v>0</v>
      </c>
      <c r="M121" s="104">
        <f>'punt 14'!O5</f>
        <v>0</v>
      </c>
      <c r="N121" s="104">
        <f>'punt 14'!P5</f>
        <v>0</v>
      </c>
      <c r="O121" s="104">
        <f>'punt 14'!Q5</f>
        <v>0</v>
      </c>
      <c r="P121" s="104">
        <f>SUM(B121:O121)</f>
        <v>125</v>
      </c>
      <c r="Q121" s="104">
        <f>MAX(B121:O121)</f>
        <v>50</v>
      </c>
      <c r="R121" s="107">
        <f>AVERAGE(M121:O121)</f>
        <v>0</v>
      </c>
      <c r="S121" s="105">
        <f>IF(R121&gt;Q121,R121,Q121)</f>
        <v>50</v>
      </c>
      <c r="T121" s="102">
        <f>13.9</f>
        <v>13.9</v>
      </c>
      <c r="U121" s="102">
        <f>S121*T121/100</f>
        <v>6.95</v>
      </c>
    </row>
    <row r="122" spans="1:22" x14ac:dyDescent="0.25">
      <c r="A122" s="104" t="str">
        <f>'punt 01'!$B$6</f>
        <v>Gekroest fontijnkruid</v>
      </c>
      <c r="B122" s="104">
        <f>'punt 14'!D6</f>
        <v>0</v>
      </c>
      <c r="C122" s="104">
        <f>'punt 14'!E6</f>
        <v>0</v>
      </c>
      <c r="D122" s="104">
        <f>'punt 14'!F6</f>
        <v>0</v>
      </c>
      <c r="E122" s="104">
        <f>'punt 14'!G6</f>
        <v>0</v>
      </c>
      <c r="F122" s="104">
        <f>'punt 14'!H6</f>
        <v>0</v>
      </c>
      <c r="G122" s="104">
        <f>'punt 14'!I6</f>
        <v>0</v>
      </c>
      <c r="H122" s="104">
        <f>'punt 14'!J6</f>
        <v>0</v>
      </c>
      <c r="I122" s="104">
        <f>'punt 14'!K6</f>
        <v>0</v>
      </c>
      <c r="J122" s="104">
        <f>'punt 14'!L6</f>
        <v>0</v>
      </c>
      <c r="K122" s="104">
        <f>'punt 14'!M6</f>
        <v>0</v>
      </c>
      <c r="L122" s="104">
        <f>'punt 14'!N6</f>
        <v>0</v>
      </c>
      <c r="M122" s="104">
        <f>'punt 14'!O6</f>
        <v>5</v>
      </c>
      <c r="N122" s="104">
        <f>'punt 14'!P6</f>
        <v>0</v>
      </c>
      <c r="O122" s="104">
        <f>'punt 14'!Q6</f>
        <v>0</v>
      </c>
      <c r="P122" s="104">
        <f t="shared" ref="P122:P128" si="68">SUM(B122:O122)</f>
        <v>5</v>
      </c>
      <c r="Q122" s="104">
        <f t="shared" ref="Q122:Q128" si="69">MAX(B122:O122)</f>
        <v>5</v>
      </c>
      <c r="R122" s="107">
        <f t="shared" ref="R122:R128" si="70">AVERAGE(M122:O122)</f>
        <v>1.6666666666666667</v>
      </c>
      <c r="S122" s="105">
        <f t="shared" ref="S122:S128" si="71">IF(R122&gt;Q122,R122,Q122)</f>
        <v>5</v>
      </c>
      <c r="T122" s="102">
        <v>7.7</v>
      </c>
      <c r="U122" s="102">
        <f t="shared" ref="U122:U128" si="72">S122*T122/100</f>
        <v>0.38500000000000001</v>
      </c>
    </row>
    <row r="123" spans="1:22" x14ac:dyDescent="0.25">
      <c r="A123" s="104" t="str">
        <f>'punt 01'!$B$7</f>
        <v>Gewoon kransblad</v>
      </c>
      <c r="B123" s="104">
        <f>'punt 14'!D7</f>
        <v>0</v>
      </c>
      <c r="C123" s="104">
        <f>'punt 14'!E7</f>
        <v>0</v>
      </c>
      <c r="D123" s="104">
        <f>'punt 14'!F7</f>
        <v>0</v>
      </c>
      <c r="E123" s="104">
        <f>'punt 14'!G7</f>
        <v>0</v>
      </c>
      <c r="F123" s="104">
        <f>'punt 14'!H7</f>
        <v>0</v>
      </c>
      <c r="G123" s="104">
        <f>'punt 14'!I7</f>
        <v>0</v>
      </c>
      <c r="H123" s="104">
        <f>'punt 14'!J7</f>
        <v>0</v>
      </c>
      <c r="I123" s="104">
        <f>'punt 14'!K7</f>
        <v>0</v>
      </c>
      <c r="J123" s="104">
        <f>'punt 14'!L7</f>
        <v>0</v>
      </c>
      <c r="K123" s="104">
        <f>'punt 14'!M7</f>
        <v>0</v>
      </c>
      <c r="L123" s="104">
        <f>'punt 14'!N7</f>
        <v>0</v>
      </c>
      <c r="M123" s="104">
        <f>'punt 14'!O7</f>
        <v>0</v>
      </c>
      <c r="N123" s="104">
        <f>'punt 14'!P7</f>
        <v>0</v>
      </c>
      <c r="O123" s="104">
        <f>'punt 14'!Q7</f>
        <v>0</v>
      </c>
      <c r="P123" s="104">
        <f t="shared" si="68"/>
        <v>0</v>
      </c>
      <c r="Q123" s="104">
        <f t="shared" si="69"/>
        <v>0</v>
      </c>
      <c r="R123" s="107">
        <f t="shared" si="70"/>
        <v>0</v>
      </c>
      <c r="S123" s="105">
        <f t="shared" si="71"/>
        <v>0</v>
      </c>
      <c r="T123" s="102">
        <v>9</v>
      </c>
      <c r="U123" s="102">
        <f t="shared" si="72"/>
        <v>0</v>
      </c>
    </row>
    <row r="124" spans="1:22" x14ac:dyDescent="0.25">
      <c r="A124" s="104" t="str">
        <f>'punt 01'!$B$8</f>
        <v>Grof hoornblad</v>
      </c>
      <c r="B124" s="104">
        <f>'punt 14'!D8</f>
        <v>0</v>
      </c>
      <c r="C124" s="104">
        <f>'punt 14'!E8</f>
        <v>0</v>
      </c>
      <c r="D124" s="104">
        <f>'punt 14'!F8</f>
        <v>0</v>
      </c>
      <c r="E124" s="104">
        <f>'punt 14'!G8</f>
        <v>0</v>
      </c>
      <c r="F124" s="104">
        <f>'punt 14'!H8</f>
        <v>0</v>
      </c>
      <c r="G124" s="104">
        <f>'punt 14'!I8</f>
        <v>0</v>
      </c>
      <c r="H124" s="104">
        <f>'punt 14'!J8</f>
        <v>0</v>
      </c>
      <c r="I124" s="104">
        <f>'punt 14'!K8</f>
        <v>0</v>
      </c>
      <c r="J124" s="104">
        <f>'punt 14'!L8</f>
        <v>0</v>
      </c>
      <c r="K124" s="104">
        <f>'punt 14'!M8</f>
        <v>0</v>
      </c>
      <c r="L124" s="104">
        <f>'punt 14'!N8</f>
        <v>0</v>
      </c>
      <c r="M124" s="104">
        <f>'punt 14'!O8</f>
        <v>0</v>
      </c>
      <c r="N124" s="104">
        <f>'punt 14'!P8</f>
        <v>0</v>
      </c>
      <c r="O124" s="104">
        <f>'punt 14'!Q8</f>
        <v>0</v>
      </c>
      <c r="P124" s="104">
        <f t="shared" si="68"/>
        <v>0</v>
      </c>
      <c r="Q124" s="104">
        <f t="shared" si="69"/>
        <v>0</v>
      </c>
      <c r="R124" s="107">
        <f t="shared" si="70"/>
        <v>0</v>
      </c>
      <c r="S124" s="105">
        <f t="shared" si="71"/>
        <v>0</v>
      </c>
      <c r="T124" s="102">
        <v>7.4</v>
      </c>
      <c r="U124" s="102">
        <f t="shared" si="72"/>
        <v>0</v>
      </c>
    </row>
    <row r="125" spans="1:22" x14ac:dyDescent="0.25">
      <c r="A125" s="104" t="str">
        <f>'punt 01'!$B$9</f>
        <v>Haarfontijnkruid</v>
      </c>
      <c r="B125" s="104">
        <f>'punt 14'!D9</f>
        <v>0</v>
      </c>
      <c r="C125" s="104">
        <f>'punt 14'!E9</f>
        <v>0</v>
      </c>
      <c r="D125" s="104">
        <f>'punt 14'!F9</f>
        <v>0</v>
      </c>
      <c r="E125" s="104">
        <f>'punt 14'!G9</f>
        <v>0</v>
      </c>
      <c r="F125" s="104">
        <f>'punt 14'!H9</f>
        <v>0</v>
      </c>
      <c r="G125" s="104">
        <f>'punt 14'!I9</f>
        <v>0</v>
      </c>
      <c r="H125" s="104">
        <f>'punt 14'!J9</f>
        <v>0</v>
      </c>
      <c r="I125" s="104">
        <f>'punt 14'!K9</f>
        <v>0</v>
      </c>
      <c r="J125" s="104">
        <f>'punt 14'!L9</f>
        <v>0</v>
      </c>
      <c r="K125" s="104">
        <f>'punt 14'!M9</f>
        <v>0</v>
      </c>
      <c r="L125" s="104">
        <f>'punt 14'!N9</f>
        <v>0</v>
      </c>
      <c r="M125" s="104">
        <f>'punt 14'!O9</f>
        <v>40</v>
      </c>
      <c r="N125" s="104">
        <f>'punt 14'!P9</f>
        <v>0</v>
      </c>
      <c r="O125" s="104">
        <f>'punt 14'!Q9</f>
        <v>0</v>
      </c>
      <c r="P125" s="104">
        <f t="shared" si="68"/>
        <v>40</v>
      </c>
      <c r="Q125" s="104">
        <f t="shared" si="69"/>
        <v>40</v>
      </c>
      <c r="R125" s="107">
        <f t="shared" si="70"/>
        <v>13.333333333333334</v>
      </c>
      <c r="S125" s="105">
        <f t="shared" si="71"/>
        <v>40</v>
      </c>
      <c r="T125" s="102">
        <v>9.6999999999999993</v>
      </c>
      <c r="U125" s="102">
        <f t="shared" si="72"/>
        <v>3.88</v>
      </c>
    </row>
    <row r="126" spans="1:22" x14ac:dyDescent="0.25">
      <c r="A126" s="104" t="str">
        <f>'punt 01'!$B$10</f>
        <v>schede fontijnkruid</v>
      </c>
      <c r="B126" s="104">
        <f>'punt 14'!D10</f>
        <v>0</v>
      </c>
      <c r="C126" s="104">
        <f>'punt 14'!E10</f>
        <v>0</v>
      </c>
      <c r="D126" s="104">
        <f>'punt 14'!F10</f>
        <v>0</v>
      </c>
      <c r="E126" s="104">
        <f>'punt 14'!G10</f>
        <v>0</v>
      </c>
      <c r="F126" s="104">
        <f>'punt 14'!H10</f>
        <v>0</v>
      </c>
      <c r="G126" s="104">
        <f>'punt 14'!I10</f>
        <v>0</v>
      </c>
      <c r="H126" s="104">
        <f>'punt 14'!J10</f>
        <v>0</v>
      </c>
      <c r="I126" s="104">
        <f>'punt 14'!K10</f>
        <v>0</v>
      </c>
      <c r="J126" s="104">
        <f>'punt 14'!L10</f>
        <v>0</v>
      </c>
      <c r="K126" s="104">
        <f>'punt 14'!M10</f>
        <v>0</v>
      </c>
      <c r="L126" s="104">
        <f>'punt 14'!N10</f>
        <v>0</v>
      </c>
      <c r="M126" s="104">
        <f>'punt 14'!O10</f>
        <v>0</v>
      </c>
      <c r="N126" s="104">
        <f>'punt 14'!P10</f>
        <v>0</v>
      </c>
      <c r="O126" s="104">
        <f>'punt 14'!Q10</f>
        <v>0</v>
      </c>
      <c r="P126" s="104">
        <f t="shared" si="68"/>
        <v>0</v>
      </c>
      <c r="Q126" s="104">
        <f t="shared" si="69"/>
        <v>0</v>
      </c>
      <c r="R126" s="107">
        <f t="shared" si="70"/>
        <v>0</v>
      </c>
      <c r="S126" s="105">
        <f t="shared" si="71"/>
        <v>0</v>
      </c>
      <c r="T126" s="102">
        <v>12.1</v>
      </c>
      <c r="U126" s="102">
        <f t="shared" si="72"/>
        <v>0</v>
      </c>
    </row>
    <row r="127" spans="1:22" x14ac:dyDescent="0.25">
      <c r="A127" s="104" t="str">
        <f>'punt 01'!$B$11</f>
        <v>Smalle waterpest</v>
      </c>
      <c r="B127" s="104">
        <f>'punt 14'!D11</f>
        <v>0</v>
      </c>
      <c r="C127" s="104">
        <f>'punt 14'!E11</f>
        <v>0</v>
      </c>
      <c r="D127" s="104">
        <f>'punt 14'!F11</f>
        <v>0</v>
      </c>
      <c r="E127" s="104">
        <f>'punt 14'!G11</f>
        <v>0</v>
      </c>
      <c r="F127" s="104">
        <f>'punt 14'!H11</f>
        <v>0</v>
      </c>
      <c r="G127" s="104">
        <f>'punt 14'!I11</f>
        <v>0</v>
      </c>
      <c r="H127" s="104">
        <f>'punt 14'!J11</f>
        <v>35</v>
      </c>
      <c r="I127" s="104">
        <f>'punt 14'!K11</f>
        <v>0</v>
      </c>
      <c r="J127" s="104">
        <f>'punt 14'!L11</f>
        <v>60</v>
      </c>
      <c r="K127" s="104">
        <f>'punt 14'!M11</f>
        <v>0</v>
      </c>
      <c r="L127" s="104">
        <f>'punt 14'!N11</f>
        <v>0</v>
      </c>
      <c r="M127" s="104">
        <f>'punt 14'!O11</f>
        <v>220</v>
      </c>
      <c r="N127" s="104">
        <f>'punt 14'!P11</f>
        <v>0</v>
      </c>
      <c r="O127" s="104">
        <f>'punt 14'!Q11</f>
        <v>1650</v>
      </c>
      <c r="P127" s="104">
        <f t="shared" si="68"/>
        <v>1965</v>
      </c>
      <c r="Q127" s="104">
        <f t="shared" si="69"/>
        <v>1650</v>
      </c>
      <c r="R127" s="107">
        <f t="shared" si="70"/>
        <v>623.33333333333337</v>
      </c>
      <c r="S127" s="105">
        <f t="shared" si="71"/>
        <v>1650</v>
      </c>
      <c r="T127" s="102">
        <v>9.3000000000000007</v>
      </c>
      <c r="U127" s="102">
        <f t="shared" si="72"/>
        <v>153.45000000000002</v>
      </c>
    </row>
    <row r="128" spans="1:22" x14ac:dyDescent="0.25">
      <c r="A128" s="104" t="str">
        <f>'punt 01'!$B$12</f>
        <v>Zannichellia palustris</v>
      </c>
      <c r="B128" s="104">
        <f>'punt 14'!D12</f>
        <v>0</v>
      </c>
      <c r="C128" s="104">
        <f>'punt 14'!E12</f>
        <v>0</v>
      </c>
      <c r="D128" s="104">
        <f>'punt 14'!F12</f>
        <v>0</v>
      </c>
      <c r="E128" s="104">
        <f>'punt 14'!G12</f>
        <v>0</v>
      </c>
      <c r="F128" s="104">
        <f>'punt 14'!H12</f>
        <v>0</v>
      </c>
      <c r="G128" s="104">
        <f>'punt 14'!I12</f>
        <v>0</v>
      </c>
      <c r="H128" s="104">
        <f>'punt 14'!J12</f>
        <v>0</v>
      </c>
      <c r="I128" s="104">
        <f>'punt 14'!K12</f>
        <v>0</v>
      </c>
      <c r="J128" s="104">
        <f>'punt 14'!L12</f>
        <v>0</v>
      </c>
      <c r="K128" s="104">
        <f>'punt 14'!M12</f>
        <v>0</v>
      </c>
      <c r="L128" s="104">
        <f>'punt 14'!N12</f>
        <v>0</v>
      </c>
      <c r="M128" s="104">
        <f>'punt 14'!O12</f>
        <v>0</v>
      </c>
      <c r="N128" s="104">
        <f>'punt 14'!P12</f>
        <v>0</v>
      </c>
      <c r="O128" s="104">
        <f>'punt 14'!Q12</f>
        <v>0</v>
      </c>
      <c r="P128" s="104">
        <f t="shared" si="68"/>
        <v>0</v>
      </c>
      <c r="Q128" s="104">
        <f t="shared" si="69"/>
        <v>0</v>
      </c>
      <c r="R128" s="107">
        <f t="shared" si="70"/>
        <v>0</v>
      </c>
      <c r="S128" s="105">
        <f t="shared" si="71"/>
        <v>0</v>
      </c>
      <c r="T128" s="102">
        <v>4.4000000000000004</v>
      </c>
      <c r="U128" s="102">
        <f t="shared" si="72"/>
        <v>0</v>
      </c>
    </row>
    <row r="129" spans="1:22" x14ac:dyDescent="0.25">
      <c r="A129" s="108" t="s">
        <v>219</v>
      </c>
      <c r="B129" s="108">
        <v>1</v>
      </c>
      <c r="C129" s="108">
        <v>2</v>
      </c>
      <c r="D129" s="108">
        <v>3</v>
      </c>
      <c r="E129" s="108">
        <v>4</v>
      </c>
      <c r="F129" s="108">
        <v>5</v>
      </c>
      <c r="G129" s="108">
        <v>6</v>
      </c>
      <c r="H129" s="108">
        <v>7</v>
      </c>
      <c r="I129" s="108">
        <v>8</v>
      </c>
      <c r="J129" s="108">
        <v>9</v>
      </c>
      <c r="K129" s="108">
        <v>10</v>
      </c>
      <c r="L129" s="108">
        <v>11</v>
      </c>
      <c r="M129" s="108">
        <v>12</v>
      </c>
      <c r="N129" s="108">
        <v>13</v>
      </c>
      <c r="O129" s="108">
        <v>14</v>
      </c>
      <c r="P129" s="108" t="s">
        <v>201</v>
      </c>
      <c r="Q129" s="108" t="s">
        <v>202</v>
      </c>
      <c r="R129" s="113" t="s">
        <v>203</v>
      </c>
      <c r="S129" s="112" t="s">
        <v>204</v>
      </c>
      <c r="T129" s="108" t="s">
        <v>232</v>
      </c>
      <c r="U129" s="108" t="s">
        <v>231</v>
      </c>
      <c r="V129">
        <f>SUM(U122:U129)</f>
        <v>157.715</v>
      </c>
    </row>
    <row r="130" spans="1:22" x14ac:dyDescent="0.25">
      <c r="A130" s="104" t="str">
        <f>'punt 01'!$B$5</f>
        <v>Flab/draadalg</v>
      </c>
      <c r="B130" s="104">
        <f>'punt 15'!D5</f>
        <v>0</v>
      </c>
      <c r="C130" s="104">
        <f>'punt 15'!E5</f>
        <v>0</v>
      </c>
      <c r="D130" s="104">
        <f>'punt 15'!F5</f>
        <v>0</v>
      </c>
      <c r="E130" s="104">
        <f>'punt 15'!G5</f>
        <v>0</v>
      </c>
      <c r="F130" s="104">
        <f>'punt 15'!H5</f>
        <v>2</v>
      </c>
      <c r="G130" s="104">
        <f>'punt 15'!I5</f>
        <v>0</v>
      </c>
      <c r="H130" s="104">
        <f>'punt 15'!J5</f>
        <v>0</v>
      </c>
      <c r="I130" s="104">
        <f>'punt 15'!K5</f>
        <v>0</v>
      </c>
      <c r="J130" s="104">
        <f>'punt 15'!L5</f>
        <v>0</v>
      </c>
      <c r="K130" s="104">
        <f>'punt 15'!M5</f>
        <v>0</v>
      </c>
      <c r="L130" s="104">
        <f>'punt 15'!N5</f>
        <v>0</v>
      </c>
      <c r="M130" s="104">
        <f>'punt 15'!O5</f>
        <v>0</v>
      </c>
      <c r="N130" s="104">
        <f>'punt 15'!P5</f>
        <v>0</v>
      </c>
      <c r="O130" s="104">
        <f>'punt 15'!Q5</f>
        <v>0</v>
      </c>
      <c r="P130" s="104">
        <f>SUM(B130:O130)</f>
        <v>2</v>
      </c>
      <c r="Q130" s="104">
        <f>MAX(B130:O130)</f>
        <v>2</v>
      </c>
      <c r="R130" s="107">
        <f>AVERAGE(M130:O130)</f>
        <v>0</v>
      </c>
      <c r="S130" s="105">
        <f>IF(R130&gt;Q130,R130,Q130)</f>
        <v>2</v>
      </c>
      <c r="T130" s="102">
        <f>13.9</f>
        <v>13.9</v>
      </c>
      <c r="U130" s="102">
        <f>S130*T130/100</f>
        <v>0.27800000000000002</v>
      </c>
    </row>
    <row r="131" spans="1:22" x14ac:dyDescent="0.25">
      <c r="A131" s="104" t="str">
        <f>'punt 01'!$B$6</f>
        <v>Gekroest fontijnkruid</v>
      </c>
      <c r="B131" s="104">
        <f>'punt 15'!D6</f>
        <v>0</v>
      </c>
      <c r="C131" s="104">
        <f>'punt 15'!E6</f>
        <v>0</v>
      </c>
      <c r="D131" s="104">
        <f>'punt 15'!F6</f>
        <v>0</v>
      </c>
      <c r="E131" s="104">
        <f>'punt 15'!G6</f>
        <v>0</v>
      </c>
      <c r="F131" s="104">
        <f>'punt 15'!H6</f>
        <v>0</v>
      </c>
      <c r="G131" s="104">
        <f>'punt 15'!I6</f>
        <v>0</v>
      </c>
      <c r="H131" s="104">
        <f>'punt 15'!J6</f>
        <v>0</v>
      </c>
      <c r="I131" s="104">
        <f>'punt 15'!K6</f>
        <v>0</v>
      </c>
      <c r="J131" s="104">
        <f>'punt 15'!L6</f>
        <v>0</v>
      </c>
      <c r="K131" s="104">
        <f>'punt 15'!M6</f>
        <v>0</v>
      </c>
      <c r="L131" s="104">
        <f>'punt 15'!N6</f>
        <v>0</v>
      </c>
      <c r="M131" s="104">
        <f>'punt 15'!O6</f>
        <v>0</v>
      </c>
      <c r="N131" s="104">
        <f>'punt 15'!P6</f>
        <v>0</v>
      </c>
      <c r="O131" s="104">
        <f>'punt 15'!Q6</f>
        <v>0</v>
      </c>
      <c r="P131" s="104">
        <f t="shared" ref="P131:P137" si="73">SUM(B131:O131)</f>
        <v>0</v>
      </c>
      <c r="Q131" s="104">
        <f t="shared" ref="Q131:Q137" si="74">MAX(B131:O131)</f>
        <v>0</v>
      </c>
      <c r="R131" s="107">
        <f t="shared" ref="R131:R137" si="75">AVERAGE(M131:O131)</f>
        <v>0</v>
      </c>
      <c r="S131" s="105">
        <f t="shared" ref="S131:S137" si="76">IF(R131&gt;Q131,R131,Q131)</f>
        <v>0</v>
      </c>
      <c r="T131" s="102">
        <v>7.7</v>
      </c>
      <c r="U131" s="102">
        <f t="shared" ref="U131:U137" si="77">S131*T131/100</f>
        <v>0</v>
      </c>
    </row>
    <row r="132" spans="1:22" x14ac:dyDescent="0.25">
      <c r="A132" s="104" t="str">
        <f>'punt 01'!$B$7</f>
        <v>Gewoon kransblad</v>
      </c>
      <c r="B132" s="104">
        <f>'punt 15'!D7</f>
        <v>0</v>
      </c>
      <c r="C132" s="104">
        <f>'punt 15'!E7</f>
        <v>0</v>
      </c>
      <c r="D132" s="104">
        <f>'punt 15'!F7</f>
        <v>0</v>
      </c>
      <c r="E132" s="104">
        <f>'punt 15'!G7</f>
        <v>0</v>
      </c>
      <c r="F132" s="104">
        <f>'punt 15'!H7</f>
        <v>0</v>
      </c>
      <c r="G132" s="104">
        <f>'punt 15'!I7</f>
        <v>0</v>
      </c>
      <c r="H132" s="104">
        <f>'punt 15'!J7</f>
        <v>0</v>
      </c>
      <c r="I132" s="104">
        <f>'punt 15'!K7</f>
        <v>0</v>
      </c>
      <c r="J132" s="104">
        <f>'punt 15'!L7</f>
        <v>0</v>
      </c>
      <c r="K132" s="104">
        <f>'punt 15'!M7</f>
        <v>0</v>
      </c>
      <c r="L132" s="104">
        <f>'punt 15'!N7</f>
        <v>0</v>
      </c>
      <c r="M132" s="104">
        <f>'punt 15'!O7</f>
        <v>0</v>
      </c>
      <c r="N132" s="104">
        <f>'punt 15'!P7</f>
        <v>0</v>
      </c>
      <c r="O132" s="104">
        <f>'punt 15'!Q7</f>
        <v>0</v>
      </c>
      <c r="P132" s="104">
        <f t="shared" si="73"/>
        <v>0</v>
      </c>
      <c r="Q132" s="104">
        <f t="shared" si="74"/>
        <v>0</v>
      </c>
      <c r="R132" s="107">
        <f t="shared" si="75"/>
        <v>0</v>
      </c>
      <c r="S132" s="105">
        <f t="shared" si="76"/>
        <v>0</v>
      </c>
      <c r="T132" s="102">
        <v>9</v>
      </c>
      <c r="U132" s="102">
        <f t="shared" si="77"/>
        <v>0</v>
      </c>
    </row>
    <row r="133" spans="1:22" x14ac:dyDescent="0.25">
      <c r="A133" s="104" t="str">
        <f>'punt 01'!$B$8</f>
        <v>Grof hoornblad</v>
      </c>
      <c r="B133" s="104">
        <f>'punt 15'!D8</f>
        <v>0</v>
      </c>
      <c r="C133" s="104">
        <f>'punt 15'!E8</f>
        <v>0</v>
      </c>
      <c r="D133" s="104">
        <f>'punt 15'!F8</f>
        <v>0</v>
      </c>
      <c r="E133" s="104">
        <f>'punt 15'!G8</f>
        <v>0</v>
      </c>
      <c r="F133" s="104">
        <f>'punt 15'!H8</f>
        <v>0</v>
      </c>
      <c r="G133" s="104">
        <f>'punt 15'!I8</f>
        <v>0</v>
      </c>
      <c r="H133" s="104">
        <f>'punt 15'!J8</f>
        <v>0</v>
      </c>
      <c r="I133" s="104">
        <f>'punt 15'!K8</f>
        <v>0</v>
      </c>
      <c r="J133" s="104">
        <f>'punt 15'!L8</f>
        <v>5</v>
      </c>
      <c r="K133" s="104">
        <f>'punt 15'!M8</f>
        <v>0</v>
      </c>
      <c r="L133" s="104">
        <f>'punt 15'!N8</f>
        <v>0</v>
      </c>
      <c r="M133" s="104">
        <f>'punt 15'!O8</f>
        <v>0</v>
      </c>
      <c r="N133" s="104">
        <f>'punt 15'!P8</f>
        <v>0</v>
      </c>
      <c r="O133" s="104">
        <f>'punt 15'!Q8</f>
        <v>0</v>
      </c>
      <c r="P133" s="104">
        <f t="shared" si="73"/>
        <v>5</v>
      </c>
      <c r="Q133" s="104">
        <f t="shared" si="74"/>
        <v>5</v>
      </c>
      <c r="R133" s="107">
        <f t="shared" si="75"/>
        <v>0</v>
      </c>
      <c r="S133" s="105">
        <f t="shared" si="76"/>
        <v>5</v>
      </c>
      <c r="T133" s="102">
        <v>7.4</v>
      </c>
      <c r="U133" s="102">
        <f t="shared" si="77"/>
        <v>0.37</v>
      </c>
    </row>
    <row r="134" spans="1:22" x14ac:dyDescent="0.25">
      <c r="A134" s="104" t="str">
        <f>'punt 01'!$B$9</f>
        <v>Haarfontijnkruid</v>
      </c>
      <c r="B134" s="104">
        <f>'punt 15'!D9</f>
        <v>0</v>
      </c>
      <c r="C134" s="104">
        <f>'punt 15'!E9</f>
        <v>0</v>
      </c>
      <c r="D134" s="104">
        <f>'punt 15'!F9</f>
        <v>0</v>
      </c>
      <c r="E134" s="104">
        <f>'punt 15'!G9</f>
        <v>0</v>
      </c>
      <c r="F134" s="104">
        <f>'punt 15'!H9</f>
        <v>4</v>
      </c>
      <c r="G134" s="104">
        <f>'punt 15'!I9</f>
        <v>10</v>
      </c>
      <c r="H134" s="104">
        <f>'punt 15'!J9</f>
        <v>21</v>
      </c>
      <c r="I134" s="104">
        <f>'punt 15'!K9</f>
        <v>0</v>
      </c>
      <c r="J134" s="104">
        <f>'punt 15'!L9</f>
        <v>120</v>
      </c>
      <c r="K134" s="104">
        <f>'punt 15'!M9</f>
        <v>0</v>
      </c>
      <c r="L134" s="104">
        <f>'punt 15'!N9</f>
        <v>0</v>
      </c>
      <c r="M134" s="104">
        <f>'punt 15'!O9</f>
        <v>115</v>
      </c>
      <c r="N134" s="104">
        <f>'punt 15'!P9</f>
        <v>0</v>
      </c>
      <c r="O134" s="104">
        <f>'punt 15'!Q9</f>
        <v>170</v>
      </c>
      <c r="P134" s="104">
        <f t="shared" si="73"/>
        <v>440</v>
      </c>
      <c r="Q134" s="104">
        <f t="shared" si="74"/>
        <v>170</v>
      </c>
      <c r="R134" s="107">
        <f t="shared" si="75"/>
        <v>95</v>
      </c>
      <c r="S134" s="105">
        <f t="shared" si="76"/>
        <v>170</v>
      </c>
      <c r="T134" s="102">
        <v>9.6999999999999993</v>
      </c>
      <c r="U134" s="102">
        <f t="shared" si="77"/>
        <v>16.489999999999998</v>
      </c>
    </row>
    <row r="135" spans="1:22" x14ac:dyDescent="0.25">
      <c r="A135" s="104" t="str">
        <f>'punt 01'!$B$10</f>
        <v>schede fontijnkruid</v>
      </c>
      <c r="B135" s="104">
        <f>'punt 15'!D10</f>
        <v>0</v>
      </c>
      <c r="C135" s="104">
        <f>'punt 15'!E10</f>
        <v>0</v>
      </c>
      <c r="D135" s="104">
        <f>'punt 15'!F10</f>
        <v>0</v>
      </c>
      <c r="E135" s="104">
        <f>'punt 15'!G10</f>
        <v>0</v>
      </c>
      <c r="F135" s="104">
        <f>'punt 15'!H10</f>
        <v>0</v>
      </c>
      <c r="G135" s="104">
        <f>'punt 15'!I10</f>
        <v>0</v>
      </c>
      <c r="H135" s="104">
        <f>'punt 15'!J10</f>
        <v>0</v>
      </c>
      <c r="I135" s="104">
        <f>'punt 15'!K10</f>
        <v>0</v>
      </c>
      <c r="J135" s="104">
        <f>'punt 15'!L10</f>
        <v>10</v>
      </c>
      <c r="K135" s="104">
        <f>'punt 15'!M10</f>
        <v>0</v>
      </c>
      <c r="L135" s="104">
        <f>'punt 15'!N10</f>
        <v>0</v>
      </c>
      <c r="M135" s="104">
        <f>'punt 15'!O10</f>
        <v>0</v>
      </c>
      <c r="N135" s="104">
        <f>'punt 15'!P10</f>
        <v>0</v>
      </c>
      <c r="O135" s="104">
        <f>'punt 15'!Q10</f>
        <v>0</v>
      </c>
      <c r="P135" s="104">
        <f t="shared" si="73"/>
        <v>10</v>
      </c>
      <c r="Q135" s="104">
        <f t="shared" si="74"/>
        <v>10</v>
      </c>
      <c r="R135" s="107">
        <f t="shared" si="75"/>
        <v>0</v>
      </c>
      <c r="S135" s="105">
        <f t="shared" si="76"/>
        <v>10</v>
      </c>
      <c r="T135" s="102">
        <v>12.1</v>
      </c>
      <c r="U135" s="102">
        <f t="shared" si="77"/>
        <v>1.21</v>
      </c>
    </row>
    <row r="136" spans="1:22" x14ac:dyDescent="0.25">
      <c r="A136" s="104" t="str">
        <f>'punt 01'!$B$11</f>
        <v>Smalle waterpest</v>
      </c>
      <c r="B136" s="104">
        <f>'punt 15'!D11</f>
        <v>0</v>
      </c>
      <c r="C136" s="104">
        <f>'punt 15'!E11</f>
        <v>0</v>
      </c>
      <c r="D136" s="104">
        <f>'punt 15'!F11</f>
        <v>0</v>
      </c>
      <c r="E136" s="104">
        <f>'punt 15'!G11</f>
        <v>0</v>
      </c>
      <c r="F136" s="104">
        <f>'punt 15'!H11</f>
        <v>15</v>
      </c>
      <c r="G136" s="104">
        <f>'punt 15'!I11</f>
        <v>30</v>
      </c>
      <c r="H136" s="104">
        <f>'punt 15'!J11</f>
        <v>43</v>
      </c>
      <c r="I136" s="104">
        <f>'punt 15'!K11</f>
        <v>0</v>
      </c>
      <c r="J136" s="104">
        <f>'punt 15'!L11</f>
        <v>250</v>
      </c>
      <c r="K136" s="104">
        <f>'punt 15'!M11</f>
        <v>0</v>
      </c>
      <c r="L136" s="104">
        <f>'punt 15'!N11</f>
        <v>0</v>
      </c>
      <c r="M136" s="104">
        <f>'punt 15'!O11</f>
        <v>525</v>
      </c>
      <c r="N136" s="104">
        <f>'punt 15'!P11</f>
        <v>0</v>
      </c>
      <c r="O136" s="104">
        <f>'punt 15'!Q11</f>
        <v>937</v>
      </c>
      <c r="P136" s="104">
        <f t="shared" si="73"/>
        <v>1800</v>
      </c>
      <c r="Q136" s="104">
        <f t="shared" si="74"/>
        <v>937</v>
      </c>
      <c r="R136" s="107">
        <f t="shared" si="75"/>
        <v>487.33333333333331</v>
      </c>
      <c r="S136" s="105">
        <f t="shared" si="76"/>
        <v>937</v>
      </c>
      <c r="T136" s="102">
        <v>9.3000000000000007</v>
      </c>
      <c r="U136" s="102">
        <f t="shared" si="77"/>
        <v>87.141000000000005</v>
      </c>
    </row>
    <row r="137" spans="1:22" x14ac:dyDescent="0.25">
      <c r="A137" s="104" t="str">
        <f>'punt 01'!$B$12</f>
        <v>Zannichellia palustris</v>
      </c>
      <c r="B137" s="104">
        <f>'punt 15'!D12</f>
        <v>0</v>
      </c>
      <c r="C137" s="104">
        <f>'punt 15'!E12</f>
        <v>0</v>
      </c>
      <c r="D137" s="104">
        <f>'punt 15'!F12</f>
        <v>0</v>
      </c>
      <c r="E137" s="104">
        <f>'punt 15'!G12</f>
        <v>0</v>
      </c>
      <c r="F137" s="104">
        <f>'punt 15'!H12</f>
        <v>0</v>
      </c>
      <c r="G137" s="104">
        <f>'punt 15'!I12</f>
        <v>0</v>
      </c>
      <c r="H137" s="104">
        <f>'punt 15'!J12</f>
        <v>0</v>
      </c>
      <c r="I137" s="104">
        <f>'punt 15'!K12</f>
        <v>0</v>
      </c>
      <c r="J137" s="104">
        <f>'punt 15'!L12</f>
        <v>0</v>
      </c>
      <c r="K137" s="104">
        <f>'punt 15'!M12</f>
        <v>0</v>
      </c>
      <c r="L137" s="104">
        <f>'punt 15'!N12</f>
        <v>0</v>
      </c>
      <c r="M137" s="104">
        <f>'punt 15'!O12</f>
        <v>0</v>
      </c>
      <c r="N137" s="104">
        <f>'punt 15'!P12</f>
        <v>0</v>
      </c>
      <c r="O137" s="104">
        <f>'punt 15'!Q12</f>
        <v>0</v>
      </c>
      <c r="P137" s="104">
        <f t="shared" si="73"/>
        <v>0</v>
      </c>
      <c r="Q137" s="104">
        <f t="shared" si="74"/>
        <v>0</v>
      </c>
      <c r="R137" s="107">
        <f t="shared" si="75"/>
        <v>0</v>
      </c>
      <c r="S137" s="105">
        <f t="shared" si="76"/>
        <v>0</v>
      </c>
      <c r="T137" s="102">
        <v>4.4000000000000004</v>
      </c>
      <c r="U137" s="102">
        <f t="shared" si="77"/>
        <v>0</v>
      </c>
    </row>
    <row r="138" spans="1:22" x14ac:dyDescent="0.25">
      <c r="A138" s="108" t="s">
        <v>220</v>
      </c>
      <c r="B138" s="108">
        <v>1</v>
      </c>
      <c r="C138" s="108">
        <v>2</v>
      </c>
      <c r="D138" s="108">
        <v>3</v>
      </c>
      <c r="E138" s="108">
        <v>4</v>
      </c>
      <c r="F138" s="108">
        <v>5</v>
      </c>
      <c r="G138" s="108">
        <v>6</v>
      </c>
      <c r="H138" s="108">
        <v>7</v>
      </c>
      <c r="I138" s="108">
        <v>8</v>
      </c>
      <c r="J138" s="108">
        <v>9</v>
      </c>
      <c r="K138" s="108">
        <v>10</v>
      </c>
      <c r="L138" s="108">
        <v>11</v>
      </c>
      <c r="M138" s="108">
        <v>12</v>
      </c>
      <c r="N138" s="108">
        <v>13</v>
      </c>
      <c r="O138" s="108">
        <v>14</v>
      </c>
      <c r="P138" s="108" t="s">
        <v>201</v>
      </c>
      <c r="Q138" s="108" t="s">
        <v>202</v>
      </c>
      <c r="R138" s="113" t="s">
        <v>203</v>
      </c>
      <c r="S138" s="112" t="s">
        <v>204</v>
      </c>
      <c r="T138" s="108" t="s">
        <v>232</v>
      </c>
      <c r="U138" s="108" t="s">
        <v>231</v>
      </c>
      <c r="V138">
        <f>SUM(U131:U138)</f>
        <v>105.21100000000001</v>
      </c>
    </row>
    <row r="139" spans="1:22" x14ac:dyDescent="0.25">
      <c r="A139" s="104" t="str">
        <f>'punt 01'!$B$5</f>
        <v>Flab/draadalg</v>
      </c>
      <c r="B139" s="104">
        <f>'punt 16'!D5</f>
        <v>0</v>
      </c>
      <c r="C139" s="104">
        <f>'punt 16'!E5</f>
        <v>0</v>
      </c>
      <c r="D139" s="104">
        <f>'punt 16'!F5</f>
        <v>0</v>
      </c>
      <c r="E139" s="104">
        <f>'punt 16'!G5</f>
        <v>0</v>
      </c>
      <c r="F139" s="104">
        <f>'punt 16'!H5</f>
        <v>8</v>
      </c>
      <c r="G139" s="104">
        <f>'punt 16'!I5</f>
        <v>0</v>
      </c>
      <c r="H139" s="104">
        <f>'punt 16'!J5</f>
        <v>5</v>
      </c>
      <c r="I139" s="104">
        <f>'punt 16'!K5</f>
        <v>0</v>
      </c>
      <c r="J139" s="104">
        <f>'punt 16'!L5</f>
        <v>0</v>
      </c>
      <c r="K139" s="104">
        <f>'punt 16'!M5</f>
        <v>0</v>
      </c>
      <c r="L139" s="104">
        <f>'punt 16'!N5</f>
        <v>0</v>
      </c>
      <c r="M139" s="104">
        <f>'punt 16'!O5</f>
        <v>0</v>
      </c>
      <c r="N139" s="104">
        <f>'punt 16'!P5</f>
        <v>0</v>
      </c>
      <c r="O139" s="104">
        <f>'punt 16'!Q5</f>
        <v>0</v>
      </c>
      <c r="P139" s="104">
        <f>SUM(B139:O139)</f>
        <v>13</v>
      </c>
      <c r="Q139" s="104">
        <f>MAX(B139:O139)</f>
        <v>8</v>
      </c>
      <c r="R139" s="107">
        <f>AVERAGE(M139:O139)</f>
        <v>0</v>
      </c>
      <c r="S139" s="105">
        <f>IF(R139&gt;Q139,R139,Q139)</f>
        <v>8</v>
      </c>
      <c r="T139" s="102">
        <f>13.9</f>
        <v>13.9</v>
      </c>
      <c r="U139" s="102">
        <f>S139*T139/100</f>
        <v>1.1120000000000001</v>
      </c>
    </row>
    <row r="140" spans="1:22" x14ac:dyDescent="0.25">
      <c r="A140" s="104" t="str">
        <f>'punt 01'!$B$6</f>
        <v>Gekroest fontijnkruid</v>
      </c>
      <c r="B140" s="104">
        <f>'punt 16'!D6</f>
        <v>0</v>
      </c>
      <c r="C140" s="104">
        <f>'punt 16'!E6</f>
        <v>0</v>
      </c>
      <c r="D140" s="104">
        <f>'punt 16'!F6</f>
        <v>0</v>
      </c>
      <c r="E140" s="104">
        <f>'punt 16'!G6</f>
        <v>0</v>
      </c>
      <c r="F140" s="104">
        <f>'punt 16'!H6</f>
        <v>0</v>
      </c>
      <c r="G140" s="104">
        <f>'punt 16'!I6</f>
        <v>0</v>
      </c>
      <c r="H140" s="104">
        <f>'punt 16'!J6</f>
        <v>18</v>
      </c>
      <c r="I140" s="104">
        <f>'punt 16'!K6</f>
        <v>0</v>
      </c>
      <c r="J140" s="104">
        <f>'punt 16'!L6</f>
        <v>80</v>
      </c>
      <c r="K140" s="104">
        <f>'punt 16'!M6</f>
        <v>0</v>
      </c>
      <c r="L140" s="104">
        <f>'punt 16'!N6</f>
        <v>0</v>
      </c>
      <c r="M140" s="104">
        <f>'punt 16'!O6</f>
        <v>0</v>
      </c>
      <c r="N140" s="104">
        <f>'punt 16'!P6</f>
        <v>0</v>
      </c>
      <c r="O140" s="104">
        <f>'punt 16'!Q6</f>
        <v>0</v>
      </c>
      <c r="P140" s="104">
        <f t="shared" ref="P140:P146" si="78">SUM(B140:O140)</f>
        <v>98</v>
      </c>
      <c r="Q140" s="104">
        <f t="shared" ref="Q140:Q146" si="79">MAX(B140:O140)</f>
        <v>80</v>
      </c>
      <c r="R140" s="107">
        <f t="shared" ref="R140:R146" si="80">AVERAGE(M140:O140)</f>
        <v>0</v>
      </c>
      <c r="S140" s="105">
        <f t="shared" ref="S140:S146" si="81">IF(R140&gt;Q140,R140,Q140)</f>
        <v>80</v>
      </c>
      <c r="T140" s="102">
        <v>7.7</v>
      </c>
      <c r="U140" s="102">
        <f t="shared" ref="U140:U146" si="82">S140*T140/100</f>
        <v>6.16</v>
      </c>
    </row>
    <row r="141" spans="1:22" x14ac:dyDescent="0.25">
      <c r="A141" s="104" t="str">
        <f>'punt 01'!$B$7</f>
        <v>Gewoon kransblad</v>
      </c>
      <c r="B141" s="104">
        <f>'punt 16'!D7</f>
        <v>0</v>
      </c>
      <c r="C141" s="104">
        <f>'punt 16'!E7</f>
        <v>0</v>
      </c>
      <c r="D141" s="104">
        <f>'punt 16'!F7</f>
        <v>0</v>
      </c>
      <c r="E141" s="104">
        <f>'punt 16'!G7</f>
        <v>0</v>
      </c>
      <c r="F141" s="104">
        <f>'punt 16'!H7</f>
        <v>0</v>
      </c>
      <c r="G141" s="104">
        <f>'punt 16'!I7</f>
        <v>0</v>
      </c>
      <c r="H141" s="104">
        <f>'punt 16'!J7</f>
        <v>0</v>
      </c>
      <c r="I141" s="104">
        <f>'punt 16'!K7</f>
        <v>0</v>
      </c>
      <c r="J141" s="104">
        <f>'punt 16'!L7</f>
        <v>0</v>
      </c>
      <c r="K141" s="104">
        <f>'punt 16'!M7</f>
        <v>0</v>
      </c>
      <c r="L141" s="104">
        <f>'punt 16'!N7</f>
        <v>0</v>
      </c>
      <c r="M141" s="104">
        <f>'punt 16'!O7</f>
        <v>0</v>
      </c>
      <c r="N141" s="104">
        <f>'punt 16'!P7</f>
        <v>0</v>
      </c>
      <c r="O141" s="104">
        <f>'punt 16'!Q7</f>
        <v>0</v>
      </c>
      <c r="P141" s="104">
        <f t="shared" si="78"/>
        <v>0</v>
      </c>
      <c r="Q141" s="104">
        <f t="shared" si="79"/>
        <v>0</v>
      </c>
      <c r="R141" s="107">
        <f t="shared" si="80"/>
        <v>0</v>
      </c>
      <c r="S141" s="105">
        <f t="shared" si="81"/>
        <v>0</v>
      </c>
      <c r="T141" s="102">
        <v>9</v>
      </c>
      <c r="U141" s="102">
        <f t="shared" si="82"/>
        <v>0</v>
      </c>
    </row>
    <row r="142" spans="1:22" x14ac:dyDescent="0.25">
      <c r="A142" s="104" t="str">
        <f>'punt 01'!$B$8</f>
        <v>Grof hoornblad</v>
      </c>
      <c r="B142" s="104">
        <f>'punt 16'!D8</f>
        <v>0</v>
      </c>
      <c r="C142" s="104">
        <f>'punt 16'!E8</f>
        <v>0</v>
      </c>
      <c r="D142" s="104">
        <f>'punt 16'!F8</f>
        <v>0</v>
      </c>
      <c r="E142" s="104">
        <f>'punt 16'!G8</f>
        <v>0</v>
      </c>
      <c r="F142" s="104">
        <f>'punt 16'!H8</f>
        <v>6</v>
      </c>
      <c r="G142" s="104">
        <f>'punt 16'!I8</f>
        <v>40</v>
      </c>
      <c r="H142" s="104">
        <f>'punt 16'!J8</f>
        <v>18</v>
      </c>
      <c r="I142" s="104">
        <f>'punt 16'!K8</f>
        <v>0</v>
      </c>
      <c r="J142" s="104">
        <f>'punt 16'!L8</f>
        <v>7</v>
      </c>
      <c r="K142" s="104">
        <f>'punt 16'!M8</f>
        <v>0</v>
      </c>
      <c r="L142" s="104">
        <f>'punt 16'!N8</f>
        <v>5</v>
      </c>
      <c r="M142" s="104">
        <f>'punt 16'!O8</f>
        <v>20</v>
      </c>
      <c r="N142" s="104">
        <f>'punt 16'!P8</f>
        <v>0</v>
      </c>
      <c r="O142" s="104">
        <f>'punt 16'!Q8</f>
        <v>600</v>
      </c>
      <c r="P142" s="104">
        <f t="shared" si="78"/>
        <v>696</v>
      </c>
      <c r="Q142" s="104">
        <f t="shared" si="79"/>
        <v>600</v>
      </c>
      <c r="R142" s="107">
        <f t="shared" si="80"/>
        <v>206.66666666666666</v>
      </c>
      <c r="S142" s="105">
        <f t="shared" si="81"/>
        <v>600</v>
      </c>
      <c r="T142" s="102">
        <v>7.4</v>
      </c>
      <c r="U142" s="102">
        <f t="shared" si="82"/>
        <v>44.4</v>
      </c>
    </row>
    <row r="143" spans="1:22" x14ac:dyDescent="0.25">
      <c r="A143" s="104" t="str">
        <f>'punt 01'!$B$9</f>
        <v>Haarfontijnkruid</v>
      </c>
      <c r="B143" s="104">
        <f>'punt 16'!D9</f>
        <v>0</v>
      </c>
      <c r="C143" s="104">
        <f>'punt 16'!E9</f>
        <v>0</v>
      </c>
      <c r="D143" s="104">
        <f>'punt 16'!F9</f>
        <v>0</v>
      </c>
      <c r="E143" s="104">
        <f>'punt 16'!G9</f>
        <v>0</v>
      </c>
      <c r="F143" s="104">
        <f>'punt 16'!H9</f>
        <v>30</v>
      </c>
      <c r="G143" s="104">
        <f>'punt 16'!I9</f>
        <v>80</v>
      </c>
      <c r="H143" s="104">
        <f>'punt 16'!J9</f>
        <v>140</v>
      </c>
      <c r="I143" s="104">
        <f>'punt 16'!K9</f>
        <v>0</v>
      </c>
      <c r="J143" s="104">
        <f>'punt 16'!L9</f>
        <v>220</v>
      </c>
      <c r="K143" s="104">
        <f>'punt 16'!M9</f>
        <v>0</v>
      </c>
      <c r="L143" s="104">
        <f>'punt 16'!N9</f>
        <v>440</v>
      </c>
      <c r="M143" s="104">
        <f>'punt 16'!O9</f>
        <v>95</v>
      </c>
      <c r="N143" s="104">
        <f>'punt 16'!P9</f>
        <v>0</v>
      </c>
      <c r="O143" s="104">
        <f>'punt 16'!Q9</f>
        <v>400</v>
      </c>
      <c r="P143" s="104">
        <f t="shared" si="78"/>
        <v>1405</v>
      </c>
      <c r="Q143" s="104">
        <f t="shared" si="79"/>
        <v>440</v>
      </c>
      <c r="R143" s="107">
        <f t="shared" si="80"/>
        <v>165</v>
      </c>
      <c r="S143" s="105">
        <f t="shared" si="81"/>
        <v>440</v>
      </c>
      <c r="T143" s="102">
        <v>9.6999999999999993</v>
      </c>
      <c r="U143" s="102">
        <f t="shared" si="82"/>
        <v>42.68</v>
      </c>
    </row>
    <row r="144" spans="1:22" x14ac:dyDescent="0.25">
      <c r="A144" s="104" t="str">
        <f>'punt 01'!$B$10</f>
        <v>schede fontijnkruid</v>
      </c>
      <c r="B144" s="104">
        <f>'punt 16'!D10</f>
        <v>0</v>
      </c>
      <c r="C144" s="104">
        <f>'punt 16'!E10</f>
        <v>0</v>
      </c>
      <c r="D144" s="104">
        <f>'punt 16'!F10</f>
        <v>0</v>
      </c>
      <c r="E144" s="104">
        <f>'punt 16'!G10</f>
        <v>0</v>
      </c>
      <c r="F144" s="104">
        <f>'punt 16'!H10</f>
        <v>0</v>
      </c>
      <c r="G144" s="104">
        <f>'punt 16'!I10</f>
        <v>0</v>
      </c>
      <c r="H144" s="104">
        <f>'punt 16'!J10</f>
        <v>0</v>
      </c>
      <c r="I144" s="104">
        <f>'punt 16'!K10</f>
        <v>0</v>
      </c>
      <c r="J144" s="104">
        <f>'punt 16'!L10</f>
        <v>0</v>
      </c>
      <c r="K144" s="104">
        <f>'punt 16'!M10</f>
        <v>0</v>
      </c>
      <c r="L144" s="104">
        <f>'punt 16'!N10</f>
        <v>0</v>
      </c>
      <c r="M144" s="104">
        <f>'punt 16'!O10</f>
        <v>20</v>
      </c>
      <c r="N144" s="104">
        <f>'punt 16'!P10</f>
        <v>0</v>
      </c>
      <c r="O144" s="104">
        <f>'punt 16'!Q10</f>
        <v>0</v>
      </c>
      <c r="P144" s="104">
        <f t="shared" si="78"/>
        <v>20</v>
      </c>
      <c r="Q144" s="104">
        <f t="shared" si="79"/>
        <v>20</v>
      </c>
      <c r="R144" s="107">
        <f t="shared" si="80"/>
        <v>6.666666666666667</v>
      </c>
      <c r="S144" s="105">
        <f t="shared" si="81"/>
        <v>20</v>
      </c>
      <c r="T144" s="102">
        <v>12.1</v>
      </c>
      <c r="U144" s="102">
        <f t="shared" si="82"/>
        <v>2.42</v>
      </c>
    </row>
    <row r="145" spans="1:22" x14ac:dyDescent="0.25">
      <c r="A145" s="104" t="str">
        <f>'punt 01'!$B$11</f>
        <v>Smalle waterpest</v>
      </c>
      <c r="B145" s="104">
        <f>'punt 16'!D11</f>
        <v>0</v>
      </c>
      <c r="C145" s="104">
        <f>'punt 16'!E11</f>
        <v>0</v>
      </c>
      <c r="D145" s="104">
        <f>'punt 16'!F11</f>
        <v>0</v>
      </c>
      <c r="E145" s="104">
        <f>'punt 16'!G11</f>
        <v>0</v>
      </c>
      <c r="F145" s="104">
        <f>'punt 16'!H11</f>
        <v>8</v>
      </c>
      <c r="G145" s="104">
        <f>'punt 16'!I11</f>
        <v>10</v>
      </c>
      <c r="H145" s="104">
        <f>'punt 16'!J11</f>
        <v>66</v>
      </c>
      <c r="I145" s="104">
        <f>'punt 16'!K11</f>
        <v>0</v>
      </c>
      <c r="J145" s="104">
        <f>'punt 16'!L11</f>
        <v>270</v>
      </c>
      <c r="K145" s="104">
        <f>'punt 16'!M11</f>
        <v>0</v>
      </c>
      <c r="L145" s="104">
        <f>'punt 16'!N11</f>
        <v>112</v>
      </c>
      <c r="M145" s="104">
        <f>'punt 16'!O11</f>
        <v>403</v>
      </c>
      <c r="N145" s="104">
        <f>'punt 16'!P11</f>
        <v>0</v>
      </c>
      <c r="O145" s="104">
        <f>'punt 16'!Q11</f>
        <v>2152</v>
      </c>
      <c r="P145" s="104">
        <f t="shared" si="78"/>
        <v>3021</v>
      </c>
      <c r="Q145" s="104">
        <f t="shared" si="79"/>
        <v>2152</v>
      </c>
      <c r="R145" s="107">
        <f t="shared" si="80"/>
        <v>851.66666666666663</v>
      </c>
      <c r="S145" s="105">
        <f t="shared" si="81"/>
        <v>2152</v>
      </c>
      <c r="T145" s="102">
        <v>9.3000000000000007</v>
      </c>
      <c r="U145" s="102">
        <f t="shared" si="82"/>
        <v>200.13600000000002</v>
      </c>
    </row>
    <row r="146" spans="1:22" x14ac:dyDescent="0.25">
      <c r="A146" s="104" t="str">
        <f>'punt 01'!$B$12</f>
        <v>Zannichellia palustris</v>
      </c>
      <c r="B146" s="104">
        <f>'punt 16'!D12</f>
        <v>0</v>
      </c>
      <c r="C146" s="104">
        <f>'punt 16'!E12</f>
        <v>0</v>
      </c>
      <c r="D146" s="104">
        <f>'punt 16'!F12</f>
        <v>0</v>
      </c>
      <c r="E146" s="104">
        <f>'punt 16'!G12</f>
        <v>0</v>
      </c>
      <c r="F146" s="104">
        <f>'punt 16'!H12</f>
        <v>0</v>
      </c>
      <c r="G146" s="104">
        <f>'punt 16'!I12</f>
        <v>0</v>
      </c>
      <c r="H146" s="104">
        <f>'punt 16'!J12</f>
        <v>0</v>
      </c>
      <c r="I146" s="104">
        <f>'punt 16'!K12</f>
        <v>0</v>
      </c>
      <c r="J146" s="104">
        <f>'punt 16'!L12</f>
        <v>0</v>
      </c>
      <c r="K146" s="104">
        <f>'punt 16'!M12</f>
        <v>0</v>
      </c>
      <c r="L146" s="104">
        <f>'punt 16'!N12</f>
        <v>0</v>
      </c>
      <c r="M146" s="104">
        <f>'punt 16'!O12</f>
        <v>0</v>
      </c>
      <c r="N146" s="104">
        <f>'punt 16'!P12</f>
        <v>0</v>
      </c>
      <c r="O146" s="104">
        <f>'punt 16'!Q12</f>
        <v>0</v>
      </c>
      <c r="P146" s="104">
        <f t="shared" si="78"/>
        <v>0</v>
      </c>
      <c r="Q146" s="104">
        <f t="shared" si="79"/>
        <v>0</v>
      </c>
      <c r="R146" s="107">
        <f t="shared" si="80"/>
        <v>0</v>
      </c>
      <c r="S146" s="105">
        <f t="shared" si="81"/>
        <v>0</v>
      </c>
      <c r="T146" s="102">
        <v>4.4000000000000004</v>
      </c>
      <c r="U146" s="102">
        <f t="shared" si="82"/>
        <v>0</v>
      </c>
    </row>
    <row r="147" spans="1:22" x14ac:dyDescent="0.25">
      <c r="A147" s="108" t="s">
        <v>221</v>
      </c>
      <c r="B147" s="108">
        <v>1</v>
      </c>
      <c r="C147" s="108">
        <v>2</v>
      </c>
      <c r="D147" s="108">
        <v>3</v>
      </c>
      <c r="E147" s="108">
        <v>4</v>
      </c>
      <c r="F147" s="108">
        <v>5</v>
      </c>
      <c r="G147" s="108">
        <v>6</v>
      </c>
      <c r="H147" s="108">
        <v>7</v>
      </c>
      <c r="I147" s="108">
        <v>8</v>
      </c>
      <c r="J147" s="108">
        <v>9</v>
      </c>
      <c r="K147" s="108">
        <v>10</v>
      </c>
      <c r="L147" s="108">
        <v>11</v>
      </c>
      <c r="M147" s="108">
        <v>12</v>
      </c>
      <c r="N147" s="108">
        <v>13</v>
      </c>
      <c r="O147" s="108">
        <v>14</v>
      </c>
      <c r="P147" s="108" t="s">
        <v>201</v>
      </c>
      <c r="Q147" s="108" t="s">
        <v>202</v>
      </c>
      <c r="R147" s="113" t="s">
        <v>203</v>
      </c>
      <c r="S147" s="112" t="s">
        <v>204</v>
      </c>
      <c r="T147" s="108" t="s">
        <v>232</v>
      </c>
      <c r="U147" s="108" t="s">
        <v>231</v>
      </c>
      <c r="V147">
        <f>SUM(U140:U147)</f>
        <v>295.79600000000005</v>
      </c>
    </row>
    <row r="148" spans="1:22" x14ac:dyDescent="0.25">
      <c r="A148" s="104" t="str">
        <f>'punt 01'!$B$5</f>
        <v>Flab/draadalg</v>
      </c>
      <c r="B148" s="104">
        <f>'punt 17'!D5</f>
        <v>0</v>
      </c>
      <c r="C148" s="104">
        <f>'punt 17'!E5</f>
        <v>0</v>
      </c>
      <c r="D148" s="104">
        <f>'punt 17'!F5</f>
        <v>0</v>
      </c>
      <c r="E148" s="104">
        <f>'punt 17'!G5</f>
        <v>0</v>
      </c>
      <c r="F148" s="104">
        <f>'punt 17'!H5</f>
        <v>15</v>
      </c>
      <c r="G148" s="104">
        <f>'punt 17'!I5</f>
        <v>0</v>
      </c>
      <c r="H148" s="104">
        <f>'punt 17'!J5</f>
        <v>0</v>
      </c>
      <c r="I148" s="104">
        <f>'punt 17'!K5</f>
        <v>0</v>
      </c>
      <c r="J148" s="104">
        <f>'punt 17'!L5</f>
        <v>0</v>
      </c>
      <c r="K148" s="104">
        <f>'punt 17'!M5</f>
        <v>0</v>
      </c>
      <c r="L148" s="104">
        <f>'punt 17'!N5</f>
        <v>0</v>
      </c>
      <c r="M148" s="104">
        <f>'punt 17'!O5</f>
        <v>0</v>
      </c>
      <c r="N148" s="104">
        <f>'punt 17'!P5</f>
        <v>0</v>
      </c>
      <c r="O148" s="104">
        <f>'punt 17'!Q5</f>
        <v>0</v>
      </c>
      <c r="P148" s="104">
        <f>SUM(B148:O148)</f>
        <v>15</v>
      </c>
      <c r="Q148" s="104">
        <f>MAX(B148:O148)</f>
        <v>15</v>
      </c>
      <c r="R148" s="107">
        <f>AVERAGE(M148:O148)</f>
        <v>0</v>
      </c>
      <c r="S148" s="105">
        <f>IF(R148&gt;Q148,R148,Q148)</f>
        <v>15</v>
      </c>
      <c r="T148" s="102">
        <f>13.9</f>
        <v>13.9</v>
      </c>
      <c r="U148" s="102">
        <f>S148*T148/100</f>
        <v>2.085</v>
      </c>
    </row>
    <row r="149" spans="1:22" x14ac:dyDescent="0.25">
      <c r="A149" s="104" t="str">
        <f>'punt 01'!$B$6</f>
        <v>Gekroest fontijnkruid</v>
      </c>
      <c r="B149" s="104">
        <f>'punt 17'!D6</f>
        <v>0</v>
      </c>
      <c r="C149" s="104">
        <f>'punt 17'!E6</f>
        <v>0</v>
      </c>
      <c r="D149" s="104">
        <f>'punt 17'!F6</f>
        <v>0</v>
      </c>
      <c r="E149" s="104">
        <f>'punt 17'!G6</f>
        <v>0</v>
      </c>
      <c r="F149" s="104">
        <f>'punt 17'!H6</f>
        <v>0</v>
      </c>
      <c r="G149" s="104">
        <f>'punt 17'!I6</f>
        <v>0</v>
      </c>
      <c r="H149" s="104">
        <f>'punt 17'!J6</f>
        <v>0</v>
      </c>
      <c r="I149" s="104">
        <f>'punt 17'!K6</f>
        <v>0</v>
      </c>
      <c r="J149" s="104">
        <f>'punt 17'!L6</f>
        <v>0</v>
      </c>
      <c r="K149" s="104">
        <f>'punt 17'!M6</f>
        <v>0</v>
      </c>
      <c r="L149" s="104">
        <f>'punt 17'!N6</f>
        <v>0</v>
      </c>
      <c r="M149" s="104">
        <f>'punt 17'!O6</f>
        <v>31</v>
      </c>
      <c r="N149" s="104">
        <f>'punt 17'!P6</f>
        <v>0</v>
      </c>
      <c r="O149" s="104">
        <f>'punt 17'!Q6</f>
        <v>0</v>
      </c>
      <c r="P149" s="104">
        <f t="shared" ref="P149:P155" si="83">SUM(B149:O149)</f>
        <v>31</v>
      </c>
      <c r="Q149" s="104">
        <f t="shared" ref="Q149:Q155" si="84">MAX(B149:O149)</f>
        <v>31</v>
      </c>
      <c r="R149" s="107">
        <f t="shared" ref="R149:R155" si="85">AVERAGE(M149:O149)</f>
        <v>10.333333333333334</v>
      </c>
      <c r="S149" s="105">
        <f t="shared" ref="S149:S155" si="86">IF(R149&gt;Q149,R149,Q149)</f>
        <v>31</v>
      </c>
      <c r="T149" s="102">
        <v>7.7</v>
      </c>
      <c r="U149" s="102">
        <f t="shared" ref="U149:U155" si="87">S149*T149/100</f>
        <v>2.387</v>
      </c>
    </row>
    <row r="150" spans="1:22" x14ac:dyDescent="0.25">
      <c r="A150" s="104" t="str">
        <f>'punt 01'!$B$7</f>
        <v>Gewoon kransblad</v>
      </c>
      <c r="B150" s="104">
        <f>'punt 17'!D7</f>
        <v>0</v>
      </c>
      <c r="C150" s="104">
        <f>'punt 17'!E7</f>
        <v>0</v>
      </c>
      <c r="D150" s="104">
        <f>'punt 17'!F7</f>
        <v>0</v>
      </c>
      <c r="E150" s="104">
        <f>'punt 17'!G7</f>
        <v>0</v>
      </c>
      <c r="F150" s="104">
        <f>'punt 17'!H7</f>
        <v>0</v>
      </c>
      <c r="G150" s="104">
        <f>'punt 17'!I7</f>
        <v>0</v>
      </c>
      <c r="H150" s="104">
        <f>'punt 17'!J7</f>
        <v>0</v>
      </c>
      <c r="I150" s="104">
        <f>'punt 17'!K7</f>
        <v>0</v>
      </c>
      <c r="J150" s="104">
        <f>'punt 17'!L7</f>
        <v>0</v>
      </c>
      <c r="K150" s="104">
        <f>'punt 17'!M7</f>
        <v>0</v>
      </c>
      <c r="L150" s="104">
        <f>'punt 17'!N7</f>
        <v>0</v>
      </c>
      <c r="M150" s="104">
        <f>'punt 17'!O7</f>
        <v>0</v>
      </c>
      <c r="N150" s="104">
        <f>'punt 17'!P7</f>
        <v>0</v>
      </c>
      <c r="O150" s="104">
        <f>'punt 17'!Q7</f>
        <v>0</v>
      </c>
      <c r="P150" s="104">
        <f t="shared" si="83"/>
        <v>0</v>
      </c>
      <c r="Q150" s="104">
        <f t="shared" si="84"/>
        <v>0</v>
      </c>
      <c r="R150" s="107">
        <f t="shared" si="85"/>
        <v>0</v>
      </c>
      <c r="S150" s="105">
        <f t="shared" si="86"/>
        <v>0</v>
      </c>
      <c r="T150" s="102">
        <v>9</v>
      </c>
      <c r="U150" s="102">
        <f t="shared" si="87"/>
        <v>0</v>
      </c>
    </row>
    <row r="151" spans="1:22" x14ac:dyDescent="0.25">
      <c r="A151" s="104" t="str">
        <f>'punt 01'!$B$8</f>
        <v>Grof hoornblad</v>
      </c>
      <c r="B151" s="104">
        <f>'punt 17'!D8</f>
        <v>0</v>
      </c>
      <c r="C151" s="104">
        <f>'punt 17'!E8</f>
        <v>0</v>
      </c>
      <c r="D151" s="104">
        <f>'punt 17'!F8</f>
        <v>0</v>
      </c>
      <c r="E151" s="104">
        <f>'punt 17'!G8</f>
        <v>0</v>
      </c>
      <c r="F151" s="104">
        <f>'punt 17'!H8</f>
        <v>0</v>
      </c>
      <c r="G151" s="104">
        <f>'punt 17'!I8</f>
        <v>0</v>
      </c>
      <c r="H151" s="104">
        <f>'punt 17'!J8</f>
        <v>200</v>
      </c>
      <c r="I151" s="104">
        <f>'punt 17'!K8</f>
        <v>0</v>
      </c>
      <c r="J151" s="104">
        <f>'punt 17'!L8</f>
        <v>195</v>
      </c>
      <c r="K151" s="104">
        <f>'punt 17'!M8</f>
        <v>0</v>
      </c>
      <c r="L151" s="104">
        <f>'punt 17'!N8</f>
        <v>215</v>
      </c>
      <c r="M151" s="104">
        <f>'punt 17'!O8</f>
        <v>52</v>
      </c>
      <c r="N151" s="104">
        <f>'punt 17'!P8</f>
        <v>0</v>
      </c>
      <c r="O151" s="104">
        <f>'punt 17'!Q8</f>
        <v>290</v>
      </c>
      <c r="P151" s="104">
        <f t="shared" si="83"/>
        <v>952</v>
      </c>
      <c r="Q151" s="104">
        <f t="shared" si="84"/>
        <v>290</v>
      </c>
      <c r="R151" s="107">
        <f t="shared" si="85"/>
        <v>114</v>
      </c>
      <c r="S151" s="105">
        <f t="shared" si="86"/>
        <v>290</v>
      </c>
      <c r="T151" s="102">
        <v>7.4</v>
      </c>
      <c r="U151" s="102">
        <f t="shared" si="87"/>
        <v>21.46</v>
      </c>
    </row>
    <row r="152" spans="1:22" x14ac:dyDescent="0.25">
      <c r="A152" s="104" t="str">
        <f>'punt 01'!$B$9</f>
        <v>Haarfontijnkruid</v>
      </c>
      <c r="B152" s="104">
        <f>'punt 17'!D9</f>
        <v>0</v>
      </c>
      <c r="C152" s="104">
        <f>'punt 17'!E9</f>
        <v>0</v>
      </c>
      <c r="D152" s="104">
        <f>'punt 17'!F9</f>
        <v>0</v>
      </c>
      <c r="E152" s="104">
        <f>'punt 17'!G9</f>
        <v>0</v>
      </c>
      <c r="F152" s="104">
        <f>'punt 17'!H9</f>
        <v>8</v>
      </c>
      <c r="G152" s="104">
        <f>'punt 17'!I9</f>
        <v>70</v>
      </c>
      <c r="H152" s="104">
        <f>'punt 17'!J9</f>
        <v>100</v>
      </c>
      <c r="I152" s="104">
        <f>'punt 17'!K9</f>
        <v>0</v>
      </c>
      <c r="J152" s="104">
        <f>'punt 17'!L9</f>
        <v>765</v>
      </c>
      <c r="K152" s="104">
        <f>'punt 17'!M9</f>
        <v>0</v>
      </c>
      <c r="L152" s="104">
        <f>'punt 17'!N9</f>
        <v>830</v>
      </c>
      <c r="M152" s="104">
        <f>'punt 17'!O9</f>
        <v>267</v>
      </c>
      <c r="N152" s="104">
        <f>'punt 17'!P9</f>
        <v>0</v>
      </c>
      <c r="O152" s="104">
        <f>'punt 17'!Q9</f>
        <v>0</v>
      </c>
      <c r="P152" s="104">
        <f t="shared" si="83"/>
        <v>2040</v>
      </c>
      <c r="Q152" s="104">
        <f t="shared" si="84"/>
        <v>830</v>
      </c>
      <c r="R152" s="107">
        <f t="shared" si="85"/>
        <v>89</v>
      </c>
      <c r="S152" s="105">
        <f t="shared" si="86"/>
        <v>830</v>
      </c>
      <c r="T152" s="102">
        <v>9.6999999999999993</v>
      </c>
      <c r="U152" s="102">
        <f t="shared" si="87"/>
        <v>80.509999999999991</v>
      </c>
    </row>
    <row r="153" spans="1:22" x14ac:dyDescent="0.25">
      <c r="A153" s="104" t="str">
        <f>'punt 01'!$B$10</f>
        <v>schede fontijnkruid</v>
      </c>
      <c r="B153" s="104">
        <f>'punt 17'!D10</f>
        <v>0</v>
      </c>
      <c r="C153" s="104">
        <f>'punt 17'!E10</f>
        <v>0</v>
      </c>
      <c r="D153" s="104">
        <f>'punt 17'!F10</f>
        <v>0</v>
      </c>
      <c r="E153" s="104">
        <f>'punt 17'!G10</f>
        <v>0</v>
      </c>
      <c r="F153" s="104">
        <f>'punt 17'!H10</f>
        <v>0</v>
      </c>
      <c r="G153" s="104">
        <f>'punt 17'!I10</f>
        <v>0</v>
      </c>
      <c r="H153" s="104">
        <f>'punt 17'!J10</f>
        <v>0</v>
      </c>
      <c r="I153" s="104">
        <f>'punt 17'!K10</f>
        <v>0</v>
      </c>
      <c r="J153" s="104">
        <f>'punt 17'!L10</f>
        <v>0</v>
      </c>
      <c r="K153" s="104">
        <f>'punt 17'!M10</f>
        <v>0</v>
      </c>
      <c r="L153" s="104">
        <f>'punt 17'!N10</f>
        <v>15</v>
      </c>
      <c r="M153" s="104">
        <f>'punt 17'!O10</f>
        <v>20</v>
      </c>
      <c r="N153" s="104">
        <f>'punt 17'!P10</f>
        <v>0</v>
      </c>
      <c r="O153" s="104">
        <f>'punt 17'!Q10</f>
        <v>690</v>
      </c>
      <c r="P153" s="104">
        <f t="shared" si="83"/>
        <v>725</v>
      </c>
      <c r="Q153" s="104">
        <f t="shared" si="84"/>
        <v>690</v>
      </c>
      <c r="R153" s="107">
        <f t="shared" si="85"/>
        <v>236.66666666666666</v>
      </c>
      <c r="S153" s="105">
        <f t="shared" si="86"/>
        <v>690</v>
      </c>
      <c r="T153" s="102">
        <v>12.1</v>
      </c>
      <c r="U153" s="102">
        <f t="shared" si="87"/>
        <v>83.49</v>
      </c>
    </row>
    <row r="154" spans="1:22" x14ac:dyDescent="0.25">
      <c r="A154" s="104" t="str">
        <f>'punt 01'!$B$11</f>
        <v>Smalle waterpest</v>
      </c>
      <c r="B154" s="104">
        <f>'punt 17'!D11</f>
        <v>0</v>
      </c>
      <c r="C154" s="104">
        <f>'punt 17'!E11</f>
        <v>0</v>
      </c>
      <c r="D154" s="104">
        <f>'punt 17'!F11</f>
        <v>0</v>
      </c>
      <c r="E154" s="104">
        <f>'punt 17'!G11</f>
        <v>0</v>
      </c>
      <c r="F154" s="104">
        <f>'punt 17'!H11</f>
        <v>10</v>
      </c>
      <c r="G154" s="104">
        <f>'punt 17'!I11</f>
        <v>20</v>
      </c>
      <c r="H154" s="104">
        <f>'punt 17'!J11</f>
        <v>0</v>
      </c>
      <c r="I154" s="104">
        <f>'punt 17'!K11</f>
        <v>0</v>
      </c>
      <c r="J154" s="104">
        <f>'punt 17'!L11</f>
        <v>775</v>
      </c>
      <c r="K154" s="104">
        <f>'punt 17'!M11</f>
        <v>0</v>
      </c>
      <c r="L154" s="104">
        <f>'punt 17'!N11</f>
        <v>285</v>
      </c>
      <c r="M154" s="104">
        <f>'punt 17'!O11</f>
        <v>460</v>
      </c>
      <c r="N154" s="104">
        <f>'punt 17'!P11</f>
        <v>0</v>
      </c>
      <c r="O154" s="104">
        <f>'punt 17'!Q11</f>
        <v>860</v>
      </c>
      <c r="P154" s="104">
        <f t="shared" si="83"/>
        <v>2410</v>
      </c>
      <c r="Q154" s="104">
        <f t="shared" si="84"/>
        <v>860</v>
      </c>
      <c r="R154" s="107">
        <f t="shared" si="85"/>
        <v>440</v>
      </c>
      <c r="S154" s="105">
        <f t="shared" si="86"/>
        <v>860</v>
      </c>
      <c r="T154" s="102">
        <v>9.3000000000000007</v>
      </c>
      <c r="U154" s="102">
        <f t="shared" si="87"/>
        <v>79.98</v>
      </c>
    </row>
    <row r="155" spans="1:22" x14ac:dyDescent="0.25">
      <c r="A155" s="104" t="str">
        <f>'punt 01'!$B$12</f>
        <v>Zannichellia palustris</v>
      </c>
      <c r="B155" s="104">
        <f>'punt 17'!D12</f>
        <v>0</v>
      </c>
      <c r="C155" s="104">
        <f>'punt 17'!E12</f>
        <v>0</v>
      </c>
      <c r="D155" s="104">
        <f>'punt 17'!F12</f>
        <v>0</v>
      </c>
      <c r="E155" s="104">
        <f>'punt 17'!G12</f>
        <v>0</v>
      </c>
      <c r="F155" s="104">
        <f>'punt 17'!H12</f>
        <v>0</v>
      </c>
      <c r="G155" s="104">
        <f>'punt 17'!I12</f>
        <v>0</v>
      </c>
      <c r="H155" s="104">
        <f>'punt 17'!J12</f>
        <v>0</v>
      </c>
      <c r="I155" s="104">
        <f>'punt 17'!K12</f>
        <v>0</v>
      </c>
      <c r="J155" s="104">
        <f>'punt 17'!L12</f>
        <v>0</v>
      </c>
      <c r="K155" s="104">
        <f>'punt 17'!M12</f>
        <v>0</v>
      </c>
      <c r="L155" s="104">
        <f>'punt 17'!N12</f>
        <v>0</v>
      </c>
      <c r="M155" s="104">
        <f>'punt 17'!O12</f>
        <v>0</v>
      </c>
      <c r="N155" s="104">
        <f>'punt 17'!P12</f>
        <v>0</v>
      </c>
      <c r="O155" s="104">
        <f>'punt 17'!Q12</f>
        <v>0</v>
      </c>
      <c r="P155" s="104">
        <f t="shared" si="83"/>
        <v>0</v>
      </c>
      <c r="Q155" s="104">
        <f t="shared" si="84"/>
        <v>0</v>
      </c>
      <c r="R155" s="107">
        <f t="shared" si="85"/>
        <v>0</v>
      </c>
      <c r="S155" s="105">
        <f t="shared" si="86"/>
        <v>0</v>
      </c>
      <c r="T155" s="102">
        <v>4.4000000000000004</v>
      </c>
      <c r="U155" s="102">
        <f t="shared" si="87"/>
        <v>0</v>
      </c>
    </row>
    <row r="156" spans="1:22" x14ac:dyDescent="0.25">
      <c r="A156" s="108" t="s">
        <v>222</v>
      </c>
      <c r="B156" s="108">
        <v>1</v>
      </c>
      <c r="C156" s="108">
        <v>2</v>
      </c>
      <c r="D156" s="108">
        <v>3</v>
      </c>
      <c r="E156" s="108">
        <v>4</v>
      </c>
      <c r="F156" s="108">
        <v>5</v>
      </c>
      <c r="G156" s="108">
        <v>6</v>
      </c>
      <c r="H156" s="108">
        <v>7</v>
      </c>
      <c r="I156" s="108">
        <v>8</v>
      </c>
      <c r="J156" s="108">
        <v>9</v>
      </c>
      <c r="K156" s="108">
        <v>10</v>
      </c>
      <c r="L156" s="108">
        <v>11</v>
      </c>
      <c r="M156" s="108">
        <v>12</v>
      </c>
      <c r="N156" s="108">
        <v>13</v>
      </c>
      <c r="O156" s="108">
        <v>14</v>
      </c>
      <c r="P156" s="108" t="s">
        <v>201</v>
      </c>
      <c r="Q156" s="108" t="s">
        <v>202</v>
      </c>
      <c r="R156" s="113" t="s">
        <v>203</v>
      </c>
      <c r="S156" s="112" t="s">
        <v>204</v>
      </c>
      <c r="T156" s="108" t="s">
        <v>232</v>
      </c>
      <c r="U156" s="108" t="s">
        <v>231</v>
      </c>
      <c r="V156">
        <f>SUM(U149:U156)</f>
        <v>267.827</v>
      </c>
    </row>
    <row r="157" spans="1:22" x14ac:dyDescent="0.25">
      <c r="A157" s="104" t="str">
        <f>'punt 01'!$B$5</f>
        <v>Flab/draadalg</v>
      </c>
      <c r="B157" s="104">
        <f>'punt 18'!D5</f>
        <v>0</v>
      </c>
      <c r="C157" s="104">
        <f>'punt 18'!E5</f>
        <v>0</v>
      </c>
      <c r="D157" s="104">
        <f>'punt 18'!F5</f>
        <v>0</v>
      </c>
      <c r="E157" s="104">
        <f>'punt 18'!G5</f>
        <v>0</v>
      </c>
      <c r="F157" s="104">
        <f>'punt 18'!H5</f>
        <v>0</v>
      </c>
      <c r="G157" s="104">
        <f>'punt 18'!I5</f>
        <v>0</v>
      </c>
      <c r="H157" s="104">
        <f>'punt 18'!J5</f>
        <v>0</v>
      </c>
      <c r="I157" s="104">
        <f>'punt 18'!K5</f>
        <v>0</v>
      </c>
      <c r="J157" s="104">
        <f>'punt 18'!L5</f>
        <v>15</v>
      </c>
      <c r="K157" s="104">
        <f>'punt 18'!M5</f>
        <v>0</v>
      </c>
      <c r="L157" s="104">
        <f>'punt 18'!N5</f>
        <v>0</v>
      </c>
      <c r="M157" s="104">
        <f>'punt 18'!O5</f>
        <v>0</v>
      </c>
      <c r="N157" s="104">
        <f>'punt 18'!P5</f>
        <v>0</v>
      </c>
      <c r="O157" s="104">
        <f>'punt 18'!Q5</f>
        <v>0</v>
      </c>
      <c r="P157" s="104">
        <f>SUM(B157:O157)</f>
        <v>15</v>
      </c>
      <c r="Q157" s="104">
        <f>MAX(B157:O157)</f>
        <v>15</v>
      </c>
      <c r="R157" s="107">
        <f>AVERAGE(M157:O157)</f>
        <v>0</v>
      </c>
      <c r="S157" s="105">
        <f>IF(R157&gt;Q157,R157,Q157)</f>
        <v>15</v>
      </c>
      <c r="T157" s="102">
        <f>13.9</f>
        <v>13.9</v>
      </c>
      <c r="U157" s="102">
        <f>S157*T157/100</f>
        <v>2.085</v>
      </c>
    </row>
    <row r="158" spans="1:22" x14ac:dyDescent="0.25">
      <c r="A158" s="104" t="str">
        <f>'punt 01'!$B$6</f>
        <v>Gekroest fontijnkruid</v>
      </c>
      <c r="B158" s="104">
        <f>'punt 18'!D6</f>
        <v>0</v>
      </c>
      <c r="C158" s="104">
        <f>'punt 18'!E6</f>
        <v>0</v>
      </c>
      <c r="D158" s="104">
        <f>'punt 18'!F6</f>
        <v>0</v>
      </c>
      <c r="E158" s="104">
        <f>'punt 18'!G6</f>
        <v>0</v>
      </c>
      <c r="F158" s="104">
        <f>'punt 18'!H6</f>
        <v>0</v>
      </c>
      <c r="G158" s="104">
        <f>'punt 18'!I6</f>
        <v>0</v>
      </c>
      <c r="H158" s="104">
        <f>'punt 18'!J6</f>
        <v>0</v>
      </c>
      <c r="I158" s="104">
        <f>'punt 18'!K6</f>
        <v>0</v>
      </c>
      <c r="J158" s="104">
        <f>'punt 18'!L6</f>
        <v>0</v>
      </c>
      <c r="K158" s="104">
        <f>'punt 18'!M6</f>
        <v>0</v>
      </c>
      <c r="L158" s="104">
        <f>'punt 18'!N6</f>
        <v>0</v>
      </c>
      <c r="M158" s="104">
        <f>'punt 18'!O6</f>
        <v>0</v>
      </c>
      <c r="N158" s="104">
        <f>'punt 18'!P6</f>
        <v>0</v>
      </c>
      <c r="O158" s="104">
        <f>'punt 18'!Q6</f>
        <v>0</v>
      </c>
      <c r="P158" s="104">
        <f t="shared" ref="P158:P164" si="88">SUM(B158:O158)</f>
        <v>0</v>
      </c>
      <c r="Q158" s="104">
        <f t="shared" ref="Q158:Q164" si="89">MAX(B158:O158)</f>
        <v>0</v>
      </c>
      <c r="R158" s="107">
        <f t="shared" ref="R158:R164" si="90">AVERAGE(M158:O158)</f>
        <v>0</v>
      </c>
      <c r="S158" s="105">
        <f t="shared" ref="S158:S164" si="91">IF(R158&gt;Q158,R158,Q158)</f>
        <v>0</v>
      </c>
      <c r="T158" s="102">
        <v>7.7</v>
      </c>
      <c r="U158" s="102">
        <f t="shared" ref="U158:U164" si="92">S158*T158/100</f>
        <v>0</v>
      </c>
    </row>
    <row r="159" spans="1:22" x14ac:dyDescent="0.25">
      <c r="A159" s="104" t="str">
        <f>'punt 01'!$B$7</f>
        <v>Gewoon kransblad</v>
      </c>
      <c r="B159" s="104">
        <f>'punt 18'!D7</f>
        <v>0</v>
      </c>
      <c r="C159" s="104">
        <f>'punt 18'!E7</f>
        <v>0</v>
      </c>
      <c r="D159" s="104">
        <f>'punt 18'!F7</f>
        <v>0</v>
      </c>
      <c r="E159" s="104">
        <f>'punt 18'!G7</f>
        <v>0</v>
      </c>
      <c r="F159" s="104">
        <f>'punt 18'!H7</f>
        <v>0</v>
      </c>
      <c r="G159" s="104">
        <f>'punt 18'!I7</f>
        <v>0</v>
      </c>
      <c r="H159" s="104">
        <f>'punt 18'!J7</f>
        <v>0</v>
      </c>
      <c r="I159" s="104">
        <f>'punt 18'!K7</f>
        <v>0</v>
      </c>
      <c r="J159" s="104">
        <f>'punt 18'!L7</f>
        <v>0</v>
      </c>
      <c r="K159" s="104">
        <f>'punt 18'!M7</f>
        <v>0</v>
      </c>
      <c r="L159" s="104">
        <f>'punt 18'!N7</f>
        <v>0</v>
      </c>
      <c r="M159" s="104">
        <f>'punt 18'!O7</f>
        <v>0</v>
      </c>
      <c r="N159" s="104">
        <f>'punt 18'!P7</f>
        <v>0</v>
      </c>
      <c r="O159" s="104">
        <f>'punt 18'!Q7</f>
        <v>0</v>
      </c>
      <c r="P159" s="104">
        <f t="shared" si="88"/>
        <v>0</v>
      </c>
      <c r="Q159" s="104">
        <f t="shared" si="89"/>
        <v>0</v>
      </c>
      <c r="R159" s="107">
        <f t="shared" si="90"/>
        <v>0</v>
      </c>
      <c r="S159" s="105">
        <f t="shared" si="91"/>
        <v>0</v>
      </c>
      <c r="T159" s="102">
        <v>9</v>
      </c>
      <c r="U159" s="102">
        <f t="shared" si="92"/>
        <v>0</v>
      </c>
    </row>
    <row r="160" spans="1:22" x14ac:dyDescent="0.25">
      <c r="A160" s="104" t="str">
        <f>'punt 01'!$B$8</f>
        <v>Grof hoornblad</v>
      </c>
      <c r="B160" s="104">
        <f>'punt 18'!D8</f>
        <v>0</v>
      </c>
      <c r="C160" s="104">
        <f>'punt 18'!E8</f>
        <v>0</v>
      </c>
      <c r="D160" s="104">
        <f>'punt 18'!F8</f>
        <v>0</v>
      </c>
      <c r="E160" s="104">
        <f>'punt 18'!G8</f>
        <v>0</v>
      </c>
      <c r="F160" s="104">
        <f>'punt 18'!H8</f>
        <v>3</v>
      </c>
      <c r="G160" s="104">
        <f>'punt 18'!I8</f>
        <v>0</v>
      </c>
      <c r="H160" s="104">
        <f>'punt 18'!J8</f>
        <v>62</v>
      </c>
      <c r="I160" s="104">
        <f>'punt 18'!K8</f>
        <v>0</v>
      </c>
      <c r="J160" s="104">
        <f>'punt 18'!L8</f>
        <v>610</v>
      </c>
      <c r="K160" s="104">
        <f>'punt 18'!M8</f>
        <v>0</v>
      </c>
      <c r="L160" s="104">
        <f>'punt 18'!N8</f>
        <v>70</v>
      </c>
      <c r="M160" s="104">
        <f>'punt 18'!O8</f>
        <v>15</v>
      </c>
      <c r="N160" s="104">
        <f>'punt 18'!P8</f>
        <v>0</v>
      </c>
      <c r="O160" s="104">
        <f>'punt 18'!Q8</f>
        <v>186</v>
      </c>
      <c r="P160" s="104">
        <f t="shared" si="88"/>
        <v>946</v>
      </c>
      <c r="Q160" s="104">
        <f t="shared" si="89"/>
        <v>610</v>
      </c>
      <c r="R160" s="107">
        <f t="shared" si="90"/>
        <v>67</v>
      </c>
      <c r="S160" s="105">
        <f t="shared" si="91"/>
        <v>610</v>
      </c>
      <c r="T160" s="102">
        <v>7.4</v>
      </c>
      <c r="U160" s="102">
        <f t="shared" si="92"/>
        <v>45.14</v>
      </c>
    </row>
    <row r="161" spans="1:22" x14ac:dyDescent="0.25">
      <c r="A161" s="104" t="str">
        <f>'punt 01'!$B$9</f>
        <v>Haarfontijnkruid</v>
      </c>
      <c r="B161" s="104">
        <f>'punt 18'!D9</f>
        <v>0</v>
      </c>
      <c r="C161" s="104">
        <f>'punt 18'!E9</f>
        <v>0</v>
      </c>
      <c r="D161" s="104">
        <f>'punt 18'!F9</f>
        <v>0</v>
      </c>
      <c r="E161" s="104">
        <f>'punt 18'!G9</f>
        <v>0</v>
      </c>
      <c r="F161" s="104">
        <f>'punt 18'!H9</f>
        <v>12</v>
      </c>
      <c r="G161" s="104">
        <f>'punt 18'!I9</f>
        <v>40</v>
      </c>
      <c r="H161" s="104">
        <f>'punt 18'!J9</f>
        <v>100</v>
      </c>
      <c r="I161" s="104">
        <f>'punt 18'!K9</f>
        <v>0</v>
      </c>
      <c r="J161" s="104">
        <f>'punt 18'!L9</f>
        <v>350</v>
      </c>
      <c r="K161" s="104">
        <f>'punt 18'!M9</f>
        <v>0</v>
      </c>
      <c r="L161" s="104">
        <f>'punt 18'!N9</f>
        <v>410</v>
      </c>
      <c r="M161" s="104">
        <f>'punt 18'!O9</f>
        <v>346</v>
      </c>
      <c r="N161" s="104">
        <f>'punt 18'!P9</f>
        <v>0</v>
      </c>
      <c r="O161" s="104">
        <f>'punt 18'!Q9</f>
        <v>45</v>
      </c>
      <c r="P161" s="104">
        <f t="shared" si="88"/>
        <v>1303</v>
      </c>
      <c r="Q161" s="104">
        <f t="shared" si="89"/>
        <v>410</v>
      </c>
      <c r="R161" s="107">
        <f t="shared" si="90"/>
        <v>130.33333333333334</v>
      </c>
      <c r="S161" s="105">
        <f t="shared" si="91"/>
        <v>410</v>
      </c>
      <c r="T161" s="102">
        <v>9.6999999999999993</v>
      </c>
      <c r="U161" s="102">
        <f t="shared" si="92"/>
        <v>39.769999999999996</v>
      </c>
    </row>
    <row r="162" spans="1:22" x14ac:dyDescent="0.25">
      <c r="A162" s="104" t="str">
        <f>'punt 01'!$B$10</f>
        <v>schede fontijnkruid</v>
      </c>
      <c r="B162" s="104">
        <f>'punt 18'!D10</f>
        <v>0</v>
      </c>
      <c r="C162" s="104">
        <f>'punt 18'!E10</f>
        <v>0</v>
      </c>
      <c r="D162" s="104">
        <f>'punt 18'!F10</f>
        <v>0</v>
      </c>
      <c r="E162" s="104">
        <f>'punt 18'!G10</f>
        <v>0</v>
      </c>
      <c r="F162" s="104">
        <f>'punt 18'!H10</f>
        <v>0</v>
      </c>
      <c r="G162" s="104">
        <f>'punt 18'!I10</f>
        <v>0</v>
      </c>
      <c r="H162" s="104">
        <f>'punt 18'!J10</f>
        <v>0</v>
      </c>
      <c r="I162" s="104">
        <f>'punt 18'!K10</f>
        <v>0</v>
      </c>
      <c r="J162" s="104">
        <f>'punt 18'!L10</f>
        <v>0</v>
      </c>
      <c r="K162" s="104">
        <f>'punt 18'!M10</f>
        <v>0</v>
      </c>
      <c r="L162" s="104">
        <f>'punt 18'!N10</f>
        <v>50</v>
      </c>
      <c r="M162" s="104">
        <f>'punt 18'!O10</f>
        <v>10</v>
      </c>
      <c r="N162" s="104">
        <f>'punt 18'!P10</f>
        <v>0</v>
      </c>
      <c r="O162" s="104">
        <f>'punt 18'!Q10</f>
        <v>0</v>
      </c>
      <c r="P162" s="104">
        <f t="shared" si="88"/>
        <v>60</v>
      </c>
      <c r="Q162" s="104">
        <f t="shared" si="89"/>
        <v>50</v>
      </c>
      <c r="R162" s="107">
        <f t="shared" si="90"/>
        <v>3.3333333333333335</v>
      </c>
      <c r="S162" s="105">
        <f t="shared" si="91"/>
        <v>50</v>
      </c>
      <c r="T162" s="102">
        <v>12.1</v>
      </c>
      <c r="U162" s="102">
        <f t="shared" si="92"/>
        <v>6.05</v>
      </c>
    </row>
    <row r="163" spans="1:22" x14ac:dyDescent="0.25">
      <c r="A163" s="104" t="str">
        <f>'punt 01'!$B$11</f>
        <v>Smalle waterpest</v>
      </c>
      <c r="B163" s="104">
        <f>'punt 18'!D11</f>
        <v>0</v>
      </c>
      <c r="C163" s="104">
        <f>'punt 18'!E11</f>
        <v>0</v>
      </c>
      <c r="D163" s="104">
        <f>'punt 18'!F11</f>
        <v>0</v>
      </c>
      <c r="E163" s="104">
        <f>'punt 18'!G11</f>
        <v>0</v>
      </c>
      <c r="F163" s="104">
        <f>'punt 18'!H11</f>
        <v>8</v>
      </c>
      <c r="G163" s="104">
        <f>'punt 18'!I11</f>
        <v>18</v>
      </c>
      <c r="H163" s="104">
        <f>'punt 18'!J11</f>
        <v>22</v>
      </c>
      <c r="I163" s="104">
        <f>'punt 18'!K11</f>
        <v>0</v>
      </c>
      <c r="J163" s="104">
        <f>'punt 18'!L11</f>
        <v>55</v>
      </c>
      <c r="K163" s="104">
        <f>'punt 18'!M11</f>
        <v>0</v>
      </c>
      <c r="L163" s="104">
        <f>'punt 18'!N11</f>
        <v>60</v>
      </c>
      <c r="M163" s="104">
        <f>'punt 18'!O11</f>
        <v>23</v>
      </c>
      <c r="N163" s="104">
        <f>'punt 18'!P11</f>
        <v>0</v>
      </c>
      <c r="O163" s="104">
        <f>'punt 18'!Q11</f>
        <v>774</v>
      </c>
      <c r="P163" s="104">
        <f t="shared" si="88"/>
        <v>960</v>
      </c>
      <c r="Q163" s="104">
        <f t="shared" si="89"/>
        <v>774</v>
      </c>
      <c r="R163" s="107">
        <f t="shared" si="90"/>
        <v>265.66666666666669</v>
      </c>
      <c r="S163" s="105">
        <f t="shared" si="91"/>
        <v>774</v>
      </c>
      <c r="T163" s="102">
        <v>9.3000000000000007</v>
      </c>
      <c r="U163" s="102">
        <f t="shared" si="92"/>
        <v>71.982000000000014</v>
      </c>
    </row>
    <row r="164" spans="1:22" x14ac:dyDescent="0.25">
      <c r="A164" s="104" t="str">
        <f>'punt 01'!$B$12</f>
        <v>Zannichellia palustris</v>
      </c>
      <c r="B164" s="104">
        <f>'punt 18'!D12</f>
        <v>0</v>
      </c>
      <c r="C164" s="104">
        <f>'punt 18'!E12</f>
        <v>0</v>
      </c>
      <c r="D164" s="104">
        <f>'punt 18'!F12</f>
        <v>0</v>
      </c>
      <c r="E164" s="104">
        <f>'punt 18'!G12</f>
        <v>0</v>
      </c>
      <c r="F164" s="104">
        <f>'punt 18'!H12</f>
        <v>0</v>
      </c>
      <c r="G164" s="104">
        <f>'punt 18'!I12</f>
        <v>0</v>
      </c>
      <c r="H164" s="104">
        <f>'punt 18'!J12</f>
        <v>0</v>
      </c>
      <c r="I164" s="104">
        <f>'punt 18'!K12</f>
        <v>0</v>
      </c>
      <c r="J164" s="104">
        <f>'punt 18'!L12</f>
        <v>0</v>
      </c>
      <c r="K164" s="104">
        <f>'punt 18'!M12</f>
        <v>0</v>
      </c>
      <c r="L164" s="104">
        <f>'punt 18'!N12</f>
        <v>0</v>
      </c>
      <c r="M164" s="104">
        <f>'punt 18'!O12</f>
        <v>0</v>
      </c>
      <c r="N164" s="104">
        <f>'punt 18'!P12</f>
        <v>0</v>
      </c>
      <c r="O164" s="104">
        <f>'punt 18'!Q12</f>
        <v>0</v>
      </c>
      <c r="P164" s="104">
        <f t="shared" si="88"/>
        <v>0</v>
      </c>
      <c r="Q164" s="104">
        <f t="shared" si="89"/>
        <v>0</v>
      </c>
      <c r="R164" s="107">
        <f t="shared" si="90"/>
        <v>0</v>
      </c>
      <c r="S164" s="105">
        <f t="shared" si="91"/>
        <v>0</v>
      </c>
      <c r="T164" s="102">
        <v>4.4000000000000004</v>
      </c>
      <c r="U164" s="102">
        <f t="shared" si="92"/>
        <v>0</v>
      </c>
    </row>
    <row r="165" spans="1:22" x14ac:dyDescent="0.25">
      <c r="A165" s="108" t="s">
        <v>223</v>
      </c>
      <c r="B165" s="108">
        <v>1</v>
      </c>
      <c r="C165" s="108">
        <v>2</v>
      </c>
      <c r="D165" s="108">
        <v>3</v>
      </c>
      <c r="E165" s="108">
        <v>4</v>
      </c>
      <c r="F165" s="108">
        <v>5</v>
      </c>
      <c r="G165" s="108">
        <v>6</v>
      </c>
      <c r="H165" s="108">
        <v>7</v>
      </c>
      <c r="I165" s="108">
        <v>8</v>
      </c>
      <c r="J165" s="108">
        <v>9</v>
      </c>
      <c r="K165" s="108">
        <v>10</v>
      </c>
      <c r="L165" s="108">
        <v>11</v>
      </c>
      <c r="M165" s="108">
        <v>12</v>
      </c>
      <c r="N165" s="108">
        <v>13</v>
      </c>
      <c r="O165" s="108">
        <v>14</v>
      </c>
      <c r="P165" s="108" t="s">
        <v>201</v>
      </c>
      <c r="Q165" s="108" t="s">
        <v>202</v>
      </c>
      <c r="R165" s="113" t="s">
        <v>203</v>
      </c>
      <c r="S165" s="112" t="s">
        <v>204</v>
      </c>
      <c r="T165" s="108" t="s">
        <v>232</v>
      </c>
      <c r="U165" s="108" t="s">
        <v>231</v>
      </c>
      <c r="V165">
        <f>SUM(U158:U165)</f>
        <v>162.94200000000001</v>
      </c>
    </row>
    <row r="166" spans="1:22" x14ac:dyDescent="0.25">
      <c r="A166" s="104" t="str">
        <f>'punt 01'!$B$5</f>
        <v>Flab/draadalg</v>
      </c>
      <c r="B166" s="104">
        <f>'punt 19'!D5</f>
        <v>0</v>
      </c>
      <c r="C166" s="104">
        <f>'punt 19'!E5</f>
        <v>0</v>
      </c>
      <c r="D166" s="104">
        <f>'punt 19'!F5</f>
        <v>0</v>
      </c>
      <c r="E166" s="104">
        <f>'punt 19'!G5</f>
        <v>0</v>
      </c>
      <c r="F166" s="104">
        <f>'punt 19'!H5</f>
        <v>0</v>
      </c>
      <c r="G166" s="104">
        <f>'punt 19'!I5</f>
        <v>0</v>
      </c>
      <c r="H166" s="104">
        <f>'punt 19'!J5</f>
        <v>0</v>
      </c>
      <c r="I166" s="104">
        <f>'punt 19'!K5</f>
        <v>0</v>
      </c>
      <c r="J166" s="104">
        <f>'punt 19'!L5</f>
        <v>0</v>
      </c>
      <c r="K166" s="104">
        <f>'punt 19'!M5</f>
        <v>0</v>
      </c>
      <c r="L166" s="104">
        <f>'punt 19'!N5</f>
        <v>0</v>
      </c>
      <c r="M166" s="104">
        <f>'punt 19'!O5</f>
        <v>0</v>
      </c>
      <c r="N166" s="104">
        <f>'punt 19'!P5</f>
        <v>0</v>
      </c>
      <c r="O166" s="104">
        <f>'punt 19'!Q5</f>
        <v>0</v>
      </c>
      <c r="P166" s="104">
        <f>SUM(B166:O166)</f>
        <v>0</v>
      </c>
      <c r="Q166" s="104">
        <f>MAX(B166:O166)</f>
        <v>0</v>
      </c>
      <c r="R166" s="107">
        <f>AVERAGE(M166:O166)</f>
        <v>0</v>
      </c>
      <c r="S166" s="105">
        <f>IF(R166&gt;Q166,R166,Q166)</f>
        <v>0</v>
      </c>
      <c r="T166" s="102">
        <f>13.9</f>
        <v>13.9</v>
      </c>
      <c r="U166" s="102">
        <f>S166*T166/100</f>
        <v>0</v>
      </c>
    </row>
    <row r="167" spans="1:22" x14ac:dyDescent="0.25">
      <c r="A167" s="104" t="str">
        <f>'punt 01'!$B$6</f>
        <v>Gekroest fontijnkruid</v>
      </c>
      <c r="B167" s="104">
        <f>'punt 19'!D6</f>
        <v>0</v>
      </c>
      <c r="C167" s="104">
        <f>'punt 19'!E6</f>
        <v>0</v>
      </c>
      <c r="D167" s="104">
        <f>'punt 19'!F6</f>
        <v>0</v>
      </c>
      <c r="E167" s="104">
        <f>'punt 19'!G6</f>
        <v>0</v>
      </c>
      <c r="F167" s="104">
        <f>'punt 19'!H6</f>
        <v>0</v>
      </c>
      <c r="G167" s="104">
        <f>'punt 19'!I6</f>
        <v>0</v>
      </c>
      <c r="H167" s="104">
        <f>'punt 19'!J6</f>
        <v>0</v>
      </c>
      <c r="I167" s="104">
        <f>'punt 19'!K6</f>
        <v>0</v>
      </c>
      <c r="J167" s="104">
        <f>'punt 19'!L6</f>
        <v>0</v>
      </c>
      <c r="K167" s="104">
        <f>'punt 19'!M6</f>
        <v>0</v>
      </c>
      <c r="L167" s="104">
        <f>'punt 19'!N6</f>
        <v>0</v>
      </c>
      <c r="M167" s="104">
        <f>'punt 19'!O6</f>
        <v>0</v>
      </c>
      <c r="N167" s="104">
        <f>'punt 19'!P6</f>
        <v>0</v>
      </c>
      <c r="O167" s="104">
        <f>'punt 19'!Q6</f>
        <v>0</v>
      </c>
      <c r="P167" s="104">
        <f t="shared" ref="P167:P173" si="93">SUM(B167:O167)</f>
        <v>0</v>
      </c>
      <c r="Q167" s="104">
        <f t="shared" ref="Q167:Q173" si="94">MAX(B167:O167)</f>
        <v>0</v>
      </c>
      <c r="R167" s="107">
        <f t="shared" ref="R167:R173" si="95">AVERAGE(M167:O167)</f>
        <v>0</v>
      </c>
      <c r="S167" s="105">
        <f t="shared" ref="S167:S173" si="96">IF(R167&gt;Q167,R167,Q167)</f>
        <v>0</v>
      </c>
      <c r="T167" s="102">
        <v>7.7</v>
      </c>
      <c r="U167" s="102">
        <f t="shared" ref="U167:U173" si="97">S167*T167/100</f>
        <v>0</v>
      </c>
    </row>
    <row r="168" spans="1:22" x14ac:dyDescent="0.25">
      <c r="A168" s="104" t="str">
        <f>'punt 01'!$B$7</f>
        <v>Gewoon kransblad</v>
      </c>
      <c r="B168" s="104">
        <f>'punt 19'!D7</f>
        <v>0</v>
      </c>
      <c r="C168" s="104">
        <f>'punt 19'!E7</f>
        <v>0</v>
      </c>
      <c r="D168" s="104">
        <f>'punt 19'!F7</f>
        <v>0</v>
      </c>
      <c r="E168" s="104">
        <f>'punt 19'!G7</f>
        <v>0</v>
      </c>
      <c r="F168" s="104">
        <f>'punt 19'!H7</f>
        <v>0</v>
      </c>
      <c r="G168" s="104">
        <f>'punt 19'!I7</f>
        <v>0</v>
      </c>
      <c r="H168" s="104">
        <f>'punt 19'!J7</f>
        <v>0</v>
      </c>
      <c r="I168" s="104">
        <f>'punt 19'!K7</f>
        <v>0</v>
      </c>
      <c r="J168" s="104">
        <f>'punt 19'!L7</f>
        <v>0</v>
      </c>
      <c r="K168" s="104">
        <f>'punt 19'!M7</f>
        <v>0</v>
      </c>
      <c r="L168" s="104">
        <f>'punt 19'!N7</f>
        <v>0</v>
      </c>
      <c r="M168" s="104">
        <f>'punt 19'!O7</f>
        <v>0</v>
      </c>
      <c r="N168" s="104">
        <f>'punt 19'!P7</f>
        <v>0</v>
      </c>
      <c r="O168" s="104">
        <f>'punt 19'!Q7</f>
        <v>0</v>
      </c>
      <c r="P168" s="104">
        <f t="shared" si="93"/>
        <v>0</v>
      </c>
      <c r="Q168" s="104">
        <f t="shared" si="94"/>
        <v>0</v>
      </c>
      <c r="R168" s="107">
        <f t="shared" si="95"/>
        <v>0</v>
      </c>
      <c r="S168" s="105">
        <f t="shared" si="96"/>
        <v>0</v>
      </c>
      <c r="T168" s="102">
        <v>9</v>
      </c>
      <c r="U168" s="102">
        <f t="shared" si="97"/>
        <v>0</v>
      </c>
    </row>
    <row r="169" spans="1:22" x14ac:dyDescent="0.25">
      <c r="A169" s="104" t="str">
        <f>'punt 01'!$B$8</f>
        <v>Grof hoornblad</v>
      </c>
      <c r="B169" s="104">
        <f>'punt 19'!D8</f>
        <v>0</v>
      </c>
      <c r="C169" s="104">
        <f>'punt 19'!E8</f>
        <v>0</v>
      </c>
      <c r="D169" s="104">
        <f>'punt 19'!F8</f>
        <v>0</v>
      </c>
      <c r="E169" s="104">
        <f>'punt 19'!G8</f>
        <v>0</v>
      </c>
      <c r="F169" s="104">
        <f>'punt 19'!H8</f>
        <v>0</v>
      </c>
      <c r="G169" s="104">
        <f>'punt 19'!I8</f>
        <v>0</v>
      </c>
      <c r="H169" s="104">
        <f>'punt 19'!J8</f>
        <v>0</v>
      </c>
      <c r="I169" s="104">
        <f>'punt 19'!K8</f>
        <v>0</v>
      </c>
      <c r="J169" s="104">
        <f>'punt 19'!L8</f>
        <v>1</v>
      </c>
      <c r="K169" s="104">
        <f>'punt 19'!M8</f>
        <v>0</v>
      </c>
      <c r="L169" s="104">
        <f>'punt 19'!N8</f>
        <v>0</v>
      </c>
      <c r="M169" s="104">
        <f>'punt 19'!O8</f>
        <v>0</v>
      </c>
      <c r="N169" s="104">
        <f>'punt 19'!P8</f>
        <v>0</v>
      </c>
      <c r="O169" s="104">
        <f>'punt 19'!Q8</f>
        <v>0</v>
      </c>
      <c r="P169" s="104">
        <f t="shared" si="93"/>
        <v>1</v>
      </c>
      <c r="Q169" s="104">
        <f t="shared" si="94"/>
        <v>1</v>
      </c>
      <c r="R169" s="107">
        <f t="shared" si="95"/>
        <v>0</v>
      </c>
      <c r="S169" s="105">
        <f t="shared" si="96"/>
        <v>1</v>
      </c>
      <c r="T169" s="102">
        <v>7.4</v>
      </c>
      <c r="U169" s="102">
        <f t="shared" si="97"/>
        <v>7.400000000000001E-2</v>
      </c>
    </row>
    <row r="170" spans="1:22" x14ac:dyDescent="0.25">
      <c r="A170" s="104" t="str">
        <f>'punt 01'!$B$9</f>
        <v>Haarfontijnkruid</v>
      </c>
      <c r="B170" s="104">
        <f>'punt 19'!D9</f>
        <v>0</v>
      </c>
      <c r="C170" s="104">
        <f>'punt 19'!E9</f>
        <v>0</v>
      </c>
      <c r="D170" s="104">
        <f>'punt 19'!F9</f>
        <v>0</v>
      </c>
      <c r="E170" s="104">
        <f>'punt 19'!G9</f>
        <v>0</v>
      </c>
      <c r="F170" s="104">
        <f>'punt 19'!H9</f>
        <v>0</v>
      </c>
      <c r="G170" s="104">
        <f>'punt 19'!I9</f>
        <v>0</v>
      </c>
      <c r="H170" s="104">
        <f>'punt 19'!J9</f>
        <v>0</v>
      </c>
      <c r="I170" s="104">
        <f>'punt 19'!K9</f>
        <v>0</v>
      </c>
      <c r="J170" s="104">
        <f>'punt 19'!L9</f>
        <v>0</v>
      </c>
      <c r="K170" s="104">
        <f>'punt 19'!M9</f>
        <v>0</v>
      </c>
      <c r="L170" s="104">
        <f>'punt 19'!N9</f>
        <v>0</v>
      </c>
      <c r="M170" s="104">
        <f>'punt 19'!O9</f>
        <v>0</v>
      </c>
      <c r="N170" s="104">
        <f>'punt 19'!P9</f>
        <v>0</v>
      </c>
      <c r="O170" s="104">
        <f>'punt 19'!Q9</f>
        <v>0</v>
      </c>
      <c r="P170" s="104">
        <f t="shared" si="93"/>
        <v>0</v>
      </c>
      <c r="Q170" s="104">
        <f t="shared" si="94"/>
        <v>0</v>
      </c>
      <c r="R170" s="107">
        <f t="shared" si="95"/>
        <v>0</v>
      </c>
      <c r="S170" s="105">
        <f t="shared" si="96"/>
        <v>0</v>
      </c>
      <c r="T170" s="102">
        <v>9.6999999999999993</v>
      </c>
      <c r="U170" s="102">
        <f t="shared" si="97"/>
        <v>0</v>
      </c>
    </row>
    <row r="171" spans="1:22" x14ac:dyDescent="0.25">
      <c r="A171" s="104" t="str">
        <f>'punt 01'!$B$10</f>
        <v>schede fontijnkruid</v>
      </c>
      <c r="B171" s="104">
        <f>'punt 19'!D10</f>
        <v>0</v>
      </c>
      <c r="C171" s="104">
        <f>'punt 19'!E10</f>
        <v>0</v>
      </c>
      <c r="D171" s="104">
        <f>'punt 19'!F10</f>
        <v>0</v>
      </c>
      <c r="E171" s="104">
        <f>'punt 19'!G10</f>
        <v>0</v>
      </c>
      <c r="F171" s="104">
        <f>'punt 19'!H10</f>
        <v>0</v>
      </c>
      <c r="G171" s="104">
        <f>'punt 19'!I10</f>
        <v>0</v>
      </c>
      <c r="H171" s="104">
        <f>'punt 19'!J10</f>
        <v>0</v>
      </c>
      <c r="I171" s="104">
        <f>'punt 19'!K10</f>
        <v>0</v>
      </c>
      <c r="J171" s="104">
        <f>'punt 19'!L10</f>
        <v>5</v>
      </c>
      <c r="K171" s="104">
        <f>'punt 19'!M10</f>
        <v>0</v>
      </c>
      <c r="L171" s="104">
        <f>'punt 19'!N10</f>
        <v>0</v>
      </c>
      <c r="M171" s="104">
        <f>'punt 19'!O10</f>
        <v>0</v>
      </c>
      <c r="N171" s="104">
        <f>'punt 19'!P10</f>
        <v>0</v>
      </c>
      <c r="O171" s="104">
        <f>'punt 19'!Q10</f>
        <v>0</v>
      </c>
      <c r="P171" s="104">
        <f t="shared" si="93"/>
        <v>5</v>
      </c>
      <c r="Q171" s="104">
        <f t="shared" si="94"/>
        <v>5</v>
      </c>
      <c r="R171" s="107">
        <f t="shared" si="95"/>
        <v>0</v>
      </c>
      <c r="S171" s="105">
        <f t="shared" si="96"/>
        <v>5</v>
      </c>
      <c r="T171" s="102">
        <v>12.1</v>
      </c>
      <c r="U171" s="102">
        <f t="shared" si="97"/>
        <v>0.60499999999999998</v>
      </c>
    </row>
    <row r="172" spans="1:22" x14ac:dyDescent="0.25">
      <c r="A172" s="104" t="str">
        <f>'punt 01'!$B$11</f>
        <v>Smalle waterpest</v>
      </c>
      <c r="B172" s="104">
        <f>'punt 19'!D11</f>
        <v>0</v>
      </c>
      <c r="C172" s="104">
        <f>'punt 19'!E11</f>
        <v>0</v>
      </c>
      <c r="D172" s="104">
        <f>'punt 19'!F11</f>
        <v>0</v>
      </c>
      <c r="E172" s="104">
        <f>'punt 19'!G11</f>
        <v>0</v>
      </c>
      <c r="F172" s="104">
        <f>'punt 19'!H11</f>
        <v>0</v>
      </c>
      <c r="G172" s="104">
        <f>'punt 19'!I11</f>
        <v>0</v>
      </c>
      <c r="H172" s="104">
        <f>'punt 19'!J11</f>
        <v>0</v>
      </c>
      <c r="I172" s="104">
        <f>'punt 19'!K11</f>
        <v>0</v>
      </c>
      <c r="J172" s="104">
        <f>'punt 19'!L11</f>
        <v>1</v>
      </c>
      <c r="K172" s="104">
        <f>'punt 19'!M11</f>
        <v>0</v>
      </c>
      <c r="L172" s="104">
        <f>'punt 19'!N11</f>
        <v>0</v>
      </c>
      <c r="M172" s="104">
        <f>'punt 19'!O11</f>
        <v>0</v>
      </c>
      <c r="N172" s="104">
        <f>'punt 19'!P11</f>
        <v>0</v>
      </c>
      <c r="O172" s="104">
        <f>'punt 19'!Q11</f>
        <v>0</v>
      </c>
      <c r="P172" s="104">
        <f t="shared" si="93"/>
        <v>1</v>
      </c>
      <c r="Q172" s="104">
        <f t="shared" si="94"/>
        <v>1</v>
      </c>
      <c r="R172" s="107">
        <f t="shared" si="95"/>
        <v>0</v>
      </c>
      <c r="S172" s="105">
        <f t="shared" si="96"/>
        <v>1</v>
      </c>
      <c r="T172" s="102">
        <v>9.3000000000000007</v>
      </c>
      <c r="U172" s="102">
        <f t="shared" si="97"/>
        <v>9.3000000000000013E-2</v>
      </c>
    </row>
    <row r="173" spans="1:22" x14ac:dyDescent="0.25">
      <c r="A173" s="104" t="str">
        <f>'punt 01'!$B$12</f>
        <v>Zannichellia palustris</v>
      </c>
      <c r="B173" s="104">
        <f>'punt 19'!D12</f>
        <v>0</v>
      </c>
      <c r="C173" s="104">
        <f>'punt 19'!E12</f>
        <v>0</v>
      </c>
      <c r="D173" s="104">
        <f>'punt 19'!F12</f>
        <v>0</v>
      </c>
      <c r="E173" s="104">
        <f>'punt 19'!G12</f>
        <v>0</v>
      </c>
      <c r="F173" s="104">
        <f>'punt 19'!H12</f>
        <v>0</v>
      </c>
      <c r="G173" s="104">
        <f>'punt 19'!I12</f>
        <v>0</v>
      </c>
      <c r="H173" s="104">
        <f>'punt 19'!J12</f>
        <v>0</v>
      </c>
      <c r="I173" s="104">
        <f>'punt 19'!K12</f>
        <v>0</v>
      </c>
      <c r="J173" s="104">
        <f>'punt 19'!L12</f>
        <v>0</v>
      </c>
      <c r="K173" s="104">
        <f>'punt 19'!M12</f>
        <v>0</v>
      </c>
      <c r="L173" s="104">
        <f>'punt 19'!N12</f>
        <v>0</v>
      </c>
      <c r="M173" s="104">
        <f>'punt 19'!O12</f>
        <v>0</v>
      </c>
      <c r="N173" s="104">
        <f>'punt 19'!P12</f>
        <v>0</v>
      </c>
      <c r="O173" s="104">
        <f>'punt 19'!Q12</f>
        <v>0</v>
      </c>
      <c r="P173" s="104">
        <f t="shared" si="93"/>
        <v>0</v>
      </c>
      <c r="Q173" s="104">
        <f t="shared" si="94"/>
        <v>0</v>
      </c>
      <c r="R173" s="107">
        <f t="shared" si="95"/>
        <v>0</v>
      </c>
      <c r="S173" s="105">
        <f t="shared" si="96"/>
        <v>0</v>
      </c>
      <c r="T173" s="102">
        <v>4.4000000000000004</v>
      </c>
      <c r="U173" s="102">
        <f t="shared" si="97"/>
        <v>0</v>
      </c>
    </row>
    <row r="174" spans="1:22" x14ac:dyDescent="0.25">
      <c r="A174" s="108" t="s">
        <v>224</v>
      </c>
      <c r="B174" s="108">
        <v>1</v>
      </c>
      <c r="C174" s="108">
        <v>2</v>
      </c>
      <c r="D174" s="108">
        <v>3</v>
      </c>
      <c r="E174" s="108">
        <v>4</v>
      </c>
      <c r="F174" s="108">
        <v>5</v>
      </c>
      <c r="G174" s="108">
        <v>6</v>
      </c>
      <c r="H174" s="108">
        <v>7</v>
      </c>
      <c r="I174" s="108">
        <v>8</v>
      </c>
      <c r="J174" s="108">
        <v>9</v>
      </c>
      <c r="K174" s="108">
        <v>10</v>
      </c>
      <c r="L174" s="108">
        <v>11</v>
      </c>
      <c r="M174" s="108">
        <v>12</v>
      </c>
      <c r="N174" s="108">
        <v>13</v>
      </c>
      <c r="O174" s="108">
        <v>14</v>
      </c>
      <c r="P174" s="108" t="s">
        <v>201</v>
      </c>
      <c r="Q174" s="108" t="s">
        <v>202</v>
      </c>
      <c r="R174" s="113" t="s">
        <v>203</v>
      </c>
      <c r="S174" s="112" t="s">
        <v>204</v>
      </c>
      <c r="T174" s="108" t="s">
        <v>232</v>
      </c>
      <c r="U174" s="108" t="s">
        <v>231</v>
      </c>
      <c r="V174">
        <f>SUM(U167:U174)</f>
        <v>0.77200000000000002</v>
      </c>
    </row>
    <row r="175" spans="1:22" x14ac:dyDescent="0.25">
      <c r="A175" s="104" t="str">
        <f>'punt 01'!$B$5</f>
        <v>Flab/draadalg</v>
      </c>
      <c r="B175" s="104">
        <f>'punt 20'!D5</f>
        <v>0</v>
      </c>
      <c r="C175" s="104">
        <f>'punt 20'!E5</f>
        <v>0</v>
      </c>
      <c r="D175" s="104">
        <f>'punt 20'!F5</f>
        <v>0</v>
      </c>
      <c r="E175" s="104">
        <f>'punt 20'!G5</f>
        <v>0</v>
      </c>
      <c r="F175" s="104">
        <f>'punt 20'!H5</f>
        <v>0</v>
      </c>
      <c r="G175" s="104">
        <f>'punt 20'!I5</f>
        <v>0</v>
      </c>
      <c r="H175" s="104">
        <f>'punt 20'!J5</f>
        <v>0</v>
      </c>
      <c r="I175" s="104">
        <f>'punt 20'!K5</f>
        <v>0</v>
      </c>
      <c r="J175" s="104">
        <f>'punt 20'!L5</f>
        <v>0</v>
      </c>
      <c r="K175" s="104">
        <f>'punt 20'!M5</f>
        <v>0</v>
      </c>
      <c r="L175" s="104">
        <f>'punt 20'!N5</f>
        <v>0</v>
      </c>
      <c r="M175" s="104">
        <f>'punt 20'!O5</f>
        <v>0</v>
      </c>
      <c r="N175" s="104">
        <f>'punt 20'!P5</f>
        <v>0</v>
      </c>
      <c r="O175" s="104">
        <f>'punt 20'!Q5</f>
        <v>0</v>
      </c>
      <c r="P175" s="104">
        <f>SUM(B175:O175)</f>
        <v>0</v>
      </c>
      <c r="Q175" s="104">
        <f>MAX(B175:O175)</f>
        <v>0</v>
      </c>
      <c r="R175" s="107">
        <f>AVERAGE(M175:O175)</f>
        <v>0</v>
      </c>
      <c r="S175" s="105">
        <f>IF(R175&gt;Q175,R175,Q175)</f>
        <v>0</v>
      </c>
      <c r="T175" s="102">
        <f>13.9</f>
        <v>13.9</v>
      </c>
      <c r="U175" s="102">
        <f>S175*T175/100</f>
        <v>0</v>
      </c>
    </row>
    <row r="176" spans="1:22" x14ac:dyDescent="0.25">
      <c r="A176" s="104" t="str">
        <f>'punt 01'!$B$6</f>
        <v>Gekroest fontijnkruid</v>
      </c>
      <c r="B176" s="104">
        <f>'punt 20'!D6</f>
        <v>0</v>
      </c>
      <c r="C176" s="104">
        <f>'punt 20'!E6</f>
        <v>0</v>
      </c>
      <c r="D176" s="104">
        <f>'punt 20'!F6</f>
        <v>0</v>
      </c>
      <c r="E176" s="104">
        <f>'punt 20'!G6</f>
        <v>0</v>
      </c>
      <c r="F176" s="104">
        <f>'punt 20'!H6</f>
        <v>0</v>
      </c>
      <c r="G176" s="104">
        <f>'punt 20'!I6</f>
        <v>0</v>
      </c>
      <c r="H176" s="104">
        <f>'punt 20'!J6</f>
        <v>0</v>
      </c>
      <c r="I176" s="104">
        <f>'punt 20'!K6</f>
        <v>0</v>
      </c>
      <c r="J176" s="104">
        <f>'punt 20'!L6</f>
        <v>0</v>
      </c>
      <c r="K176" s="104">
        <f>'punt 20'!M6</f>
        <v>0</v>
      </c>
      <c r="L176" s="104">
        <f>'punt 20'!N6</f>
        <v>0</v>
      </c>
      <c r="M176" s="104">
        <f>'punt 20'!O6</f>
        <v>0</v>
      </c>
      <c r="N176" s="104">
        <f>'punt 20'!P6</f>
        <v>0</v>
      </c>
      <c r="O176" s="104">
        <f>'punt 20'!Q6</f>
        <v>0</v>
      </c>
      <c r="P176" s="104">
        <f t="shared" ref="P176:P182" si="98">SUM(B176:O176)</f>
        <v>0</v>
      </c>
      <c r="Q176" s="104">
        <f t="shared" ref="Q176:Q182" si="99">MAX(B176:O176)</f>
        <v>0</v>
      </c>
      <c r="R176" s="107">
        <f t="shared" ref="R176:R182" si="100">AVERAGE(M176:O176)</f>
        <v>0</v>
      </c>
      <c r="S176" s="105">
        <f t="shared" ref="S176:S182" si="101">IF(R176&gt;Q176,R176,Q176)</f>
        <v>0</v>
      </c>
      <c r="T176" s="102">
        <v>7.7</v>
      </c>
      <c r="U176" s="102">
        <f t="shared" ref="U176:U182" si="102">S176*T176/100</f>
        <v>0</v>
      </c>
    </row>
    <row r="177" spans="1:22" x14ac:dyDescent="0.25">
      <c r="A177" s="104" t="str">
        <f>'punt 01'!$B$7</f>
        <v>Gewoon kransblad</v>
      </c>
      <c r="B177" s="104">
        <f>'punt 20'!D7</f>
        <v>0</v>
      </c>
      <c r="C177" s="104">
        <f>'punt 20'!E7</f>
        <v>0</v>
      </c>
      <c r="D177" s="104">
        <f>'punt 20'!F7</f>
        <v>0</v>
      </c>
      <c r="E177" s="104">
        <f>'punt 20'!G7</f>
        <v>0</v>
      </c>
      <c r="F177" s="104">
        <f>'punt 20'!H7</f>
        <v>0</v>
      </c>
      <c r="G177" s="104">
        <f>'punt 20'!I7</f>
        <v>0</v>
      </c>
      <c r="H177" s="104">
        <f>'punt 20'!J7</f>
        <v>0</v>
      </c>
      <c r="I177" s="104">
        <f>'punt 20'!K7</f>
        <v>0</v>
      </c>
      <c r="J177" s="104">
        <f>'punt 20'!L7</f>
        <v>0</v>
      </c>
      <c r="K177" s="104">
        <f>'punt 20'!M7</f>
        <v>0</v>
      </c>
      <c r="L177" s="104">
        <f>'punt 20'!N7</f>
        <v>0</v>
      </c>
      <c r="M177" s="104">
        <f>'punt 20'!O7</f>
        <v>0</v>
      </c>
      <c r="N177" s="104">
        <f>'punt 20'!P7</f>
        <v>0</v>
      </c>
      <c r="O177" s="104">
        <f>'punt 20'!Q7</f>
        <v>0</v>
      </c>
      <c r="P177" s="104">
        <f t="shared" si="98"/>
        <v>0</v>
      </c>
      <c r="Q177" s="104">
        <f t="shared" si="99"/>
        <v>0</v>
      </c>
      <c r="R177" s="107">
        <f t="shared" si="100"/>
        <v>0</v>
      </c>
      <c r="S177" s="105">
        <f t="shared" si="101"/>
        <v>0</v>
      </c>
      <c r="T177" s="102">
        <v>9</v>
      </c>
      <c r="U177" s="102">
        <f t="shared" si="102"/>
        <v>0</v>
      </c>
    </row>
    <row r="178" spans="1:22" x14ac:dyDescent="0.25">
      <c r="A178" s="104" t="str">
        <f>'punt 01'!$B$8</f>
        <v>Grof hoornblad</v>
      </c>
      <c r="B178" s="104">
        <f>'punt 20'!D8</f>
        <v>0</v>
      </c>
      <c r="C178" s="104">
        <f>'punt 20'!E8</f>
        <v>0</v>
      </c>
      <c r="D178" s="104">
        <f>'punt 20'!F8</f>
        <v>0</v>
      </c>
      <c r="E178" s="104">
        <f>'punt 20'!G8</f>
        <v>0</v>
      </c>
      <c r="F178" s="104">
        <f>'punt 20'!H8</f>
        <v>0</v>
      </c>
      <c r="G178" s="104">
        <f>'punt 20'!I8</f>
        <v>10</v>
      </c>
      <c r="H178" s="104">
        <f>'punt 20'!J8</f>
        <v>30</v>
      </c>
      <c r="I178" s="104">
        <f>'punt 20'!K8</f>
        <v>0</v>
      </c>
      <c r="J178" s="104">
        <f>'punt 20'!L8</f>
        <v>30</v>
      </c>
      <c r="K178" s="104">
        <f>'punt 20'!M8</f>
        <v>0</v>
      </c>
      <c r="L178" s="104">
        <f>'punt 20'!N8</f>
        <v>170</v>
      </c>
      <c r="M178" s="104">
        <f>'punt 20'!O8</f>
        <v>270</v>
      </c>
      <c r="N178" s="104">
        <f>'punt 20'!P8</f>
        <v>0</v>
      </c>
      <c r="O178" s="104">
        <f>'punt 20'!Q8</f>
        <v>190</v>
      </c>
      <c r="P178" s="104">
        <f t="shared" si="98"/>
        <v>700</v>
      </c>
      <c r="Q178" s="104">
        <f t="shared" si="99"/>
        <v>270</v>
      </c>
      <c r="R178" s="107">
        <f t="shared" si="100"/>
        <v>153.33333333333334</v>
      </c>
      <c r="S178" s="105">
        <f t="shared" si="101"/>
        <v>270</v>
      </c>
      <c r="T178" s="102">
        <v>7.4</v>
      </c>
      <c r="U178" s="102">
        <f t="shared" si="102"/>
        <v>19.98</v>
      </c>
    </row>
    <row r="179" spans="1:22" x14ac:dyDescent="0.25">
      <c r="A179" s="104" t="str">
        <f>'punt 01'!$B$9</f>
        <v>Haarfontijnkruid</v>
      </c>
      <c r="B179" s="104">
        <f>'punt 20'!D9</f>
        <v>0</v>
      </c>
      <c r="C179" s="104">
        <f>'punt 20'!E9</f>
        <v>0</v>
      </c>
      <c r="D179" s="104">
        <f>'punt 20'!F9</f>
        <v>0</v>
      </c>
      <c r="E179" s="104">
        <f>'punt 20'!G9</f>
        <v>0</v>
      </c>
      <c r="F179" s="104">
        <f>'punt 20'!H9</f>
        <v>0</v>
      </c>
      <c r="G179" s="104">
        <f>'punt 20'!I9</f>
        <v>0</v>
      </c>
      <c r="H179" s="104">
        <f>'punt 20'!J9</f>
        <v>0</v>
      </c>
      <c r="I179" s="104">
        <f>'punt 20'!K9</f>
        <v>0</v>
      </c>
      <c r="J179" s="104">
        <f>'punt 20'!L9</f>
        <v>16</v>
      </c>
      <c r="K179" s="104">
        <f>'punt 20'!M9</f>
        <v>0</v>
      </c>
      <c r="L179" s="104">
        <f>'punt 20'!N9</f>
        <v>0</v>
      </c>
      <c r="M179" s="104">
        <f>'punt 20'!O9</f>
        <v>0</v>
      </c>
      <c r="N179" s="104">
        <f>'punt 20'!P9</f>
        <v>0</v>
      </c>
      <c r="O179" s="104">
        <f>'punt 20'!Q9</f>
        <v>0</v>
      </c>
      <c r="P179" s="104">
        <f t="shared" si="98"/>
        <v>16</v>
      </c>
      <c r="Q179" s="104">
        <f t="shared" si="99"/>
        <v>16</v>
      </c>
      <c r="R179" s="107">
        <f t="shared" si="100"/>
        <v>0</v>
      </c>
      <c r="S179" s="105">
        <f t="shared" si="101"/>
        <v>16</v>
      </c>
      <c r="T179" s="102">
        <v>9.6999999999999993</v>
      </c>
      <c r="U179" s="102">
        <f t="shared" si="102"/>
        <v>1.5519999999999998</v>
      </c>
    </row>
    <row r="180" spans="1:22" x14ac:dyDescent="0.25">
      <c r="A180" s="104" t="str">
        <f>'punt 01'!$B$10</f>
        <v>schede fontijnkruid</v>
      </c>
      <c r="B180" s="104">
        <f>'punt 20'!D10</f>
        <v>0</v>
      </c>
      <c r="C180" s="104">
        <f>'punt 20'!E10</f>
        <v>0</v>
      </c>
      <c r="D180" s="104">
        <f>'punt 20'!F10</f>
        <v>0</v>
      </c>
      <c r="E180" s="104">
        <f>'punt 20'!G10</f>
        <v>0</v>
      </c>
      <c r="F180" s="104">
        <f>'punt 20'!H10</f>
        <v>0</v>
      </c>
      <c r="G180" s="104">
        <f>'punt 20'!I10</f>
        <v>0</v>
      </c>
      <c r="H180" s="104">
        <f>'punt 20'!J10</f>
        <v>0</v>
      </c>
      <c r="I180" s="104">
        <f>'punt 20'!K10</f>
        <v>0</v>
      </c>
      <c r="J180" s="104">
        <f>'punt 20'!L10</f>
        <v>0</v>
      </c>
      <c r="K180" s="104">
        <f>'punt 20'!M10</f>
        <v>0</v>
      </c>
      <c r="L180" s="104">
        <f>'punt 20'!N10</f>
        <v>3</v>
      </c>
      <c r="M180" s="104">
        <f>'punt 20'!O10</f>
        <v>0</v>
      </c>
      <c r="N180" s="104">
        <f>'punt 20'!P10</f>
        <v>0</v>
      </c>
      <c r="O180" s="104">
        <f>'punt 20'!Q10</f>
        <v>0</v>
      </c>
      <c r="P180" s="104">
        <f t="shared" si="98"/>
        <v>3</v>
      </c>
      <c r="Q180" s="104">
        <f t="shared" si="99"/>
        <v>3</v>
      </c>
      <c r="R180" s="107">
        <f t="shared" si="100"/>
        <v>0</v>
      </c>
      <c r="S180" s="105">
        <f t="shared" si="101"/>
        <v>3</v>
      </c>
      <c r="T180" s="102">
        <v>12.1</v>
      </c>
      <c r="U180" s="102">
        <f t="shared" si="102"/>
        <v>0.36299999999999999</v>
      </c>
    </row>
    <row r="181" spans="1:22" x14ac:dyDescent="0.25">
      <c r="A181" s="104" t="str">
        <f>'punt 01'!$B$11</f>
        <v>Smalle waterpest</v>
      </c>
      <c r="B181" s="104">
        <f>'punt 20'!D11</f>
        <v>0</v>
      </c>
      <c r="C181" s="104">
        <f>'punt 20'!E11</f>
        <v>0</v>
      </c>
      <c r="D181" s="104">
        <f>'punt 20'!F11</f>
        <v>0</v>
      </c>
      <c r="E181" s="104">
        <f>'punt 20'!G11</f>
        <v>0</v>
      </c>
      <c r="F181" s="104">
        <f>'punt 20'!H11</f>
        <v>2</v>
      </c>
      <c r="G181" s="104">
        <f>'punt 20'!I11</f>
        <v>0</v>
      </c>
      <c r="H181" s="104">
        <f>'punt 20'!J11</f>
        <v>0</v>
      </c>
      <c r="I181" s="104">
        <f>'punt 20'!K11</f>
        <v>0</v>
      </c>
      <c r="J181" s="104">
        <f>'punt 20'!L11</f>
        <v>5</v>
      </c>
      <c r="K181" s="104">
        <f>'punt 20'!M11</f>
        <v>0</v>
      </c>
      <c r="L181" s="104">
        <f>'punt 20'!N11</f>
        <v>11</v>
      </c>
      <c r="M181" s="104">
        <f>'punt 20'!O11</f>
        <v>20</v>
      </c>
      <c r="N181" s="104">
        <f>'punt 20'!P11</f>
        <v>0</v>
      </c>
      <c r="O181" s="104">
        <f>'punt 20'!Q11</f>
        <v>0</v>
      </c>
      <c r="P181" s="104">
        <f t="shared" si="98"/>
        <v>38</v>
      </c>
      <c r="Q181" s="104">
        <f t="shared" si="99"/>
        <v>20</v>
      </c>
      <c r="R181" s="107">
        <f t="shared" si="100"/>
        <v>6.666666666666667</v>
      </c>
      <c r="S181" s="105">
        <f t="shared" si="101"/>
        <v>20</v>
      </c>
      <c r="T181" s="102">
        <v>9.3000000000000007</v>
      </c>
      <c r="U181" s="102">
        <f t="shared" si="102"/>
        <v>1.86</v>
      </c>
    </row>
    <row r="182" spans="1:22" x14ac:dyDescent="0.25">
      <c r="A182" s="104" t="str">
        <f>'punt 01'!$B$12</f>
        <v>Zannichellia palustris</v>
      </c>
      <c r="B182" s="104">
        <f>'punt 20'!D12</f>
        <v>0</v>
      </c>
      <c r="C182" s="104">
        <f>'punt 20'!E12</f>
        <v>0</v>
      </c>
      <c r="D182" s="104">
        <f>'punt 20'!F12</f>
        <v>0</v>
      </c>
      <c r="E182" s="104">
        <f>'punt 20'!G12</f>
        <v>0</v>
      </c>
      <c r="F182" s="104">
        <f>'punt 20'!H12</f>
        <v>0</v>
      </c>
      <c r="G182" s="104">
        <f>'punt 20'!I12</f>
        <v>0</v>
      </c>
      <c r="H182" s="104">
        <f>'punt 20'!J12</f>
        <v>0</v>
      </c>
      <c r="I182" s="104">
        <f>'punt 20'!K12</f>
        <v>0</v>
      </c>
      <c r="J182" s="104">
        <f>'punt 20'!L12</f>
        <v>0</v>
      </c>
      <c r="K182" s="104">
        <f>'punt 20'!M12</f>
        <v>0</v>
      </c>
      <c r="L182" s="104">
        <f>'punt 20'!N12</f>
        <v>0</v>
      </c>
      <c r="M182" s="104">
        <f>'punt 20'!O12</f>
        <v>0</v>
      </c>
      <c r="N182" s="104">
        <f>'punt 20'!P12</f>
        <v>0</v>
      </c>
      <c r="O182" s="104">
        <f>'punt 20'!Q12</f>
        <v>0</v>
      </c>
      <c r="P182" s="104">
        <f t="shared" si="98"/>
        <v>0</v>
      </c>
      <c r="Q182" s="104">
        <f t="shared" si="99"/>
        <v>0</v>
      </c>
      <c r="R182" s="107">
        <f t="shared" si="100"/>
        <v>0</v>
      </c>
      <c r="S182" s="105">
        <f t="shared" si="101"/>
        <v>0</v>
      </c>
      <c r="T182" s="102">
        <v>4.4000000000000004</v>
      </c>
      <c r="U182" s="102">
        <f t="shared" si="102"/>
        <v>0</v>
      </c>
    </row>
    <row r="183" spans="1:22" x14ac:dyDescent="0.25">
      <c r="A183" s="108" t="s">
        <v>225</v>
      </c>
      <c r="B183" s="108">
        <v>1</v>
      </c>
      <c r="C183" s="108">
        <v>2</v>
      </c>
      <c r="D183" s="108">
        <v>3</v>
      </c>
      <c r="E183" s="108">
        <v>4</v>
      </c>
      <c r="F183" s="108">
        <v>5</v>
      </c>
      <c r="G183" s="108">
        <v>6</v>
      </c>
      <c r="H183" s="108">
        <v>7</v>
      </c>
      <c r="I183" s="108">
        <v>8</v>
      </c>
      <c r="J183" s="108">
        <v>9</v>
      </c>
      <c r="K183" s="108">
        <v>10</v>
      </c>
      <c r="L183" s="108">
        <v>11</v>
      </c>
      <c r="M183" s="108">
        <v>12</v>
      </c>
      <c r="N183" s="108">
        <v>13</v>
      </c>
      <c r="O183" s="108">
        <v>14</v>
      </c>
      <c r="P183" s="108" t="s">
        <v>201</v>
      </c>
      <c r="Q183" s="108" t="s">
        <v>202</v>
      </c>
      <c r="R183" s="113" t="s">
        <v>203</v>
      </c>
      <c r="S183" s="112" t="s">
        <v>204</v>
      </c>
      <c r="T183" s="108" t="s">
        <v>232</v>
      </c>
      <c r="U183" s="108" t="s">
        <v>231</v>
      </c>
      <c r="V183">
        <f>SUM(U176:U183)</f>
        <v>23.754999999999999</v>
      </c>
    </row>
    <row r="184" spans="1:22" x14ac:dyDescent="0.25">
      <c r="A184" s="104" t="str">
        <f>'punt 01'!$B$5</f>
        <v>Flab/draadalg</v>
      </c>
      <c r="B184" s="104">
        <f>'punt 21'!D5</f>
        <v>0</v>
      </c>
      <c r="C184" s="104">
        <f>'punt 21'!E5</f>
        <v>0</v>
      </c>
      <c r="D184" s="104">
        <f>'punt 21'!F5</f>
        <v>0</v>
      </c>
      <c r="E184" s="104">
        <f>'punt 21'!G5</f>
        <v>0</v>
      </c>
      <c r="F184" s="104">
        <f>'punt 21'!H5</f>
        <v>6</v>
      </c>
      <c r="G184" s="104">
        <f>'punt 21'!I5</f>
        <v>5</v>
      </c>
      <c r="H184" s="104">
        <f>'punt 21'!J5</f>
        <v>0</v>
      </c>
      <c r="I184" s="104">
        <f>'punt 21'!K5</f>
        <v>0</v>
      </c>
      <c r="J184" s="104">
        <f>'punt 21'!L5</f>
        <v>0</v>
      </c>
      <c r="K184" s="104">
        <f>'punt 21'!M5</f>
        <v>0</v>
      </c>
      <c r="L184" s="104">
        <f>'punt 21'!N5</f>
        <v>0</v>
      </c>
      <c r="M184" s="104">
        <f>'punt 21'!O5</f>
        <v>0</v>
      </c>
      <c r="N184" s="104">
        <f>'punt 21'!P5</f>
        <v>0</v>
      </c>
      <c r="O184" s="104">
        <f>'punt 21'!Q5</f>
        <v>0</v>
      </c>
      <c r="P184" s="104">
        <f>SUM(B184:O184)</f>
        <v>11</v>
      </c>
      <c r="Q184" s="104">
        <f>MAX(B184:O184)</f>
        <v>6</v>
      </c>
      <c r="R184" s="107">
        <f>AVERAGE(M184:O184)</f>
        <v>0</v>
      </c>
      <c r="S184" s="105">
        <f>IF(R184&gt;Q184,R184,Q184)</f>
        <v>6</v>
      </c>
      <c r="T184" s="102">
        <f>13.9</f>
        <v>13.9</v>
      </c>
      <c r="U184" s="102">
        <f>S184*T184/100</f>
        <v>0.83400000000000007</v>
      </c>
    </row>
    <row r="185" spans="1:22" x14ac:dyDescent="0.25">
      <c r="A185" s="104" t="str">
        <f>'punt 01'!$B$6</f>
        <v>Gekroest fontijnkruid</v>
      </c>
      <c r="B185" s="104">
        <f>'punt 21'!D6</f>
        <v>0</v>
      </c>
      <c r="C185" s="104">
        <f>'punt 21'!E6</f>
        <v>0</v>
      </c>
      <c r="D185" s="104">
        <f>'punt 21'!F6</f>
        <v>0</v>
      </c>
      <c r="E185" s="104">
        <f>'punt 21'!G6</f>
        <v>0</v>
      </c>
      <c r="F185" s="104">
        <f>'punt 21'!H6</f>
        <v>0</v>
      </c>
      <c r="G185" s="104">
        <f>'punt 21'!I6</f>
        <v>0</v>
      </c>
      <c r="H185" s="104">
        <f>'punt 21'!J6</f>
        <v>0</v>
      </c>
      <c r="I185" s="104">
        <f>'punt 21'!K6</f>
        <v>0</v>
      </c>
      <c r="J185" s="104">
        <f>'punt 21'!L6</f>
        <v>0</v>
      </c>
      <c r="K185" s="104">
        <f>'punt 21'!M6</f>
        <v>0</v>
      </c>
      <c r="L185" s="104">
        <f>'punt 21'!N6</f>
        <v>0</v>
      </c>
      <c r="M185" s="104">
        <f>'punt 21'!O6</f>
        <v>0</v>
      </c>
      <c r="N185" s="104">
        <f>'punt 21'!P6</f>
        <v>0</v>
      </c>
      <c r="O185" s="104">
        <f>'punt 21'!Q6</f>
        <v>0</v>
      </c>
      <c r="P185" s="104">
        <f t="shared" ref="P185:P191" si="103">SUM(B185:O185)</f>
        <v>0</v>
      </c>
      <c r="Q185" s="104">
        <f t="shared" ref="Q185:Q191" si="104">MAX(B185:O185)</f>
        <v>0</v>
      </c>
      <c r="R185" s="107">
        <f t="shared" ref="R185:R191" si="105">AVERAGE(M185:O185)</f>
        <v>0</v>
      </c>
      <c r="S185" s="105">
        <f t="shared" ref="S185:S191" si="106">IF(R185&gt;Q185,R185,Q185)</f>
        <v>0</v>
      </c>
      <c r="T185" s="102">
        <v>7.7</v>
      </c>
      <c r="U185" s="102">
        <f t="shared" ref="U185:U191" si="107">S185*T185/100</f>
        <v>0</v>
      </c>
    </row>
    <row r="186" spans="1:22" x14ac:dyDescent="0.25">
      <c r="A186" s="104" t="str">
        <f>'punt 01'!$B$7</f>
        <v>Gewoon kransblad</v>
      </c>
      <c r="B186" s="104">
        <f>'punt 21'!D7</f>
        <v>0</v>
      </c>
      <c r="C186" s="104">
        <f>'punt 21'!E7</f>
        <v>0</v>
      </c>
      <c r="D186" s="104">
        <f>'punt 21'!F7</f>
        <v>0</v>
      </c>
      <c r="E186" s="104">
        <f>'punt 21'!G7</f>
        <v>0</v>
      </c>
      <c r="F186" s="104">
        <f>'punt 21'!H7</f>
        <v>0</v>
      </c>
      <c r="G186" s="104">
        <f>'punt 21'!I7</f>
        <v>0</v>
      </c>
      <c r="H186" s="104">
        <f>'punt 21'!J7</f>
        <v>0</v>
      </c>
      <c r="I186" s="104">
        <f>'punt 21'!K7</f>
        <v>0</v>
      </c>
      <c r="J186" s="104">
        <f>'punt 21'!L7</f>
        <v>0</v>
      </c>
      <c r="K186" s="104">
        <f>'punt 21'!M7</f>
        <v>0</v>
      </c>
      <c r="L186" s="104">
        <f>'punt 21'!N7</f>
        <v>0</v>
      </c>
      <c r="M186" s="104">
        <f>'punt 21'!O7</f>
        <v>0</v>
      </c>
      <c r="N186" s="104">
        <f>'punt 21'!P7</f>
        <v>0</v>
      </c>
      <c r="O186" s="104">
        <f>'punt 21'!Q7</f>
        <v>0</v>
      </c>
      <c r="P186" s="104">
        <f t="shared" si="103"/>
        <v>0</v>
      </c>
      <c r="Q186" s="104">
        <f t="shared" si="104"/>
        <v>0</v>
      </c>
      <c r="R186" s="107">
        <f t="shared" si="105"/>
        <v>0</v>
      </c>
      <c r="S186" s="105">
        <f t="shared" si="106"/>
        <v>0</v>
      </c>
      <c r="T186" s="102">
        <v>9</v>
      </c>
      <c r="U186" s="102">
        <f t="shared" si="107"/>
        <v>0</v>
      </c>
    </row>
    <row r="187" spans="1:22" x14ac:dyDescent="0.25">
      <c r="A187" s="104" t="str">
        <f>'punt 01'!$B$8</f>
        <v>Grof hoornblad</v>
      </c>
      <c r="B187" s="104">
        <f>'punt 21'!D8</f>
        <v>0</v>
      </c>
      <c r="C187" s="104">
        <f>'punt 21'!E8</f>
        <v>0</v>
      </c>
      <c r="D187" s="104">
        <f>'punt 21'!F8</f>
        <v>0</v>
      </c>
      <c r="E187" s="104">
        <f>'punt 21'!G8</f>
        <v>0</v>
      </c>
      <c r="F187" s="104">
        <f>'punt 21'!H8</f>
        <v>50</v>
      </c>
      <c r="G187" s="104">
        <f>'punt 21'!I8</f>
        <v>9</v>
      </c>
      <c r="H187" s="104">
        <f>'punt 21'!J8</f>
        <v>10</v>
      </c>
      <c r="I187" s="104">
        <f>'punt 21'!K8</f>
        <v>0</v>
      </c>
      <c r="J187" s="104">
        <f>'punt 21'!L8</f>
        <v>65</v>
      </c>
      <c r="K187" s="104">
        <f>'punt 21'!M8</f>
        <v>0</v>
      </c>
      <c r="L187" s="104">
        <f>'punt 21'!N8</f>
        <v>105</v>
      </c>
      <c r="M187" s="104">
        <f>'punt 21'!O8</f>
        <v>10</v>
      </c>
      <c r="N187" s="104">
        <f>'punt 21'!P8</f>
        <v>0</v>
      </c>
      <c r="O187" s="104">
        <f>'punt 21'!Q8</f>
        <v>0</v>
      </c>
      <c r="P187" s="104">
        <f t="shared" si="103"/>
        <v>249</v>
      </c>
      <c r="Q187" s="104">
        <f t="shared" si="104"/>
        <v>105</v>
      </c>
      <c r="R187" s="107">
        <f t="shared" si="105"/>
        <v>3.3333333333333335</v>
      </c>
      <c r="S187" s="105">
        <f t="shared" si="106"/>
        <v>105</v>
      </c>
      <c r="T187" s="102">
        <v>7.4</v>
      </c>
      <c r="U187" s="102">
        <f t="shared" si="107"/>
        <v>7.77</v>
      </c>
    </row>
    <row r="188" spans="1:22" x14ac:dyDescent="0.25">
      <c r="A188" s="104" t="str">
        <f>'punt 01'!$B$9</f>
        <v>Haarfontijnkruid</v>
      </c>
      <c r="B188" s="104">
        <f>'punt 21'!D9</f>
        <v>0</v>
      </c>
      <c r="C188" s="104">
        <f>'punt 21'!E9</f>
        <v>0</v>
      </c>
      <c r="D188" s="104">
        <f>'punt 21'!F9</f>
        <v>0</v>
      </c>
      <c r="E188" s="104">
        <f>'punt 21'!G9</f>
        <v>0</v>
      </c>
      <c r="F188" s="104">
        <f>'punt 21'!H9</f>
        <v>25</v>
      </c>
      <c r="G188" s="104">
        <f>'punt 21'!I9</f>
        <v>0</v>
      </c>
      <c r="H188" s="104">
        <f>'punt 21'!J9</f>
        <v>0</v>
      </c>
      <c r="I188" s="104">
        <f>'punt 21'!K9</f>
        <v>0</v>
      </c>
      <c r="J188" s="104">
        <f>'punt 21'!L9</f>
        <v>0</v>
      </c>
      <c r="K188" s="104">
        <f>'punt 21'!M9</f>
        <v>0</v>
      </c>
      <c r="L188" s="104">
        <f>'punt 21'!N9</f>
        <v>0</v>
      </c>
      <c r="M188" s="104">
        <f>'punt 21'!O9</f>
        <v>0</v>
      </c>
      <c r="N188" s="104">
        <f>'punt 21'!P9</f>
        <v>0</v>
      </c>
      <c r="O188" s="104">
        <f>'punt 21'!Q9</f>
        <v>0</v>
      </c>
      <c r="P188" s="104">
        <f t="shared" si="103"/>
        <v>25</v>
      </c>
      <c r="Q188" s="104">
        <f t="shared" si="104"/>
        <v>25</v>
      </c>
      <c r="R188" s="107">
        <f t="shared" si="105"/>
        <v>0</v>
      </c>
      <c r="S188" s="105">
        <f t="shared" si="106"/>
        <v>25</v>
      </c>
      <c r="T188" s="102">
        <v>9.6999999999999993</v>
      </c>
      <c r="U188" s="102">
        <f t="shared" si="107"/>
        <v>2.4249999999999998</v>
      </c>
    </row>
    <row r="189" spans="1:22" x14ac:dyDescent="0.25">
      <c r="A189" s="104" t="str">
        <f>'punt 01'!$B$10</f>
        <v>schede fontijnkruid</v>
      </c>
      <c r="B189" s="104">
        <f>'punt 21'!D10</f>
        <v>0</v>
      </c>
      <c r="C189" s="104">
        <f>'punt 21'!E10</f>
        <v>0</v>
      </c>
      <c r="D189" s="104">
        <f>'punt 21'!F10</f>
        <v>0</v>
      </c>
      <c r="E189" s="104">
        <f>'punt 21'!G10</f>
        <v>0</v>
      </c>
      <c r="F189" s="104">
        <f>'punt 21'!H10</f>
        <v>0</v>
      </c>
      <c r="G189" s="104">
        <f>'punt 21'!I10</f>
        <v>6</v>
      </c>
      <c r="H189" s="104">
        <f>'punt 21'!J10</f>
        <v>0</v>
      </c>
      <c r="I189" s="104">
        <f>'punt 21'!K10</f>
        <v>0</v>
      </c>
      <c r="J189" s="104">
        <f>'punt 21'!L10</f>
        <v>37</v>
      </c>
      <c r="K189" s="104">
        <f>'punt 21'!M10</f>
        <v>0</v>
      </c>
      <c r="L189" s="104">
        <f>'punt 21'!N10</f>
        <v>25</v>
      </c>
      <c r="M189" s="104">
        <f>'punt 21'!O10</f>
        <v>0</v>
      </c>
      <c r="N189" s="104">
        <f>'punt 21'!P10</f>
        <v>0</v>
      </c>
      <c r="O189" s="104">
        <f>'punt 21'!Q10</f>
        <v>0</v>
      </c>
      <c r="P189" s="104">
        <f t="shared" si="103"/>
        <v>68</v>
      </c>
      <c r="Q189" s="104">
        <f t="shared" si="104"/>
        <v>37</v>
      </c>
      <c r="R189" s="107">
        <f t="shared" si="105"/>
        <v>0</v>
      </c>
      <c r="S189" s="105">
        <f t="shared" si="106"/>
        <v>37</v>
      </c>
      <c r="T189" s="102">
        <v>12.1</v>
      </c>
      <c r="U189" s="102">
        <f t="shared" si="107"/>
        <v>4.4770000000000003</v>
      </c>
    </row>
    <row r="190" spans="1:22" x14ac:dyDescent="0.25">
      <c r="A190" s="104" t="str">
        <f>'punt 01'!$B$11</f>
        <v>Smalle waterpest</v>
      </c>
      <c r="B190" s="104">
        <f>'punt 21'!D11</f>
        <v>0</v>
      </c>
      <c r="C190" s="104">
        <f>'punt 21'!E11</f>
        <v>0</v>
      </c>
      <c r="D190" s="104">
        <f>'punt 21'!F11</f>
        <v>0</v>
      </c>
      <c r="E190" s="104">
        <f>'punt 21'!G11</f>
        <v>0</v>
      </c>
      <c r="F190" s="104">
        <f>'punt 21'!H11</f>
        <v>0</v>
      </c>
      <c r="G190" s="104">
        <f>'punt 21'!I11</f>
        <v>12</v>
      </c>
      <c r="H190" s="104">
        <f>'punt 21'!J11</f>
        <v>5</v>
      </c>
      <c r="I190" s="104">
        <f>'punt 21'!K11</f>
        <v>0</v>
      </c>
      <c r="J190" s="104">
        <f>'punt 21'!L11</f>
        <v>25</v>
      </c>
      <c r="K190" s="104">
        <f>'punt 21'!M11</f>
        <v>0</v>
      </c>
      <c r="L190" s="104">
        <f>'punt 21'!N11</f>
        <v>1</v>
      </c>
      <c r="M190" s="104">
        <f>'punt 21'!O11</f>
        <v>0</v>
      </c>
      <c r="N190" s="104">
        <f>'punt 21'!P11</f>
        <v>0</v>
      </c>
      <c r="O190" s="104">
        <f>'punt 21'!Q11</f>
        <v>20</v>
      </c>
      <c r="P190" s="104">
        <f t="shared" si="103"/>
        <v>63</v>
      </c>
      <c r="Q190" s="104">
        <f t="shared" si="104"/>
        <v>25</v>
      </c>
      <c r="R190" s="107">
        <f t="shared" si="105"/>
        <v>6.666666666666667</v>
      </c>
      <c r="S190" s="105">
        <f t="shared" si="106"/>
        <v>25</v>
      </c>
      <c r="T190" s="102">
        <v>9.3000000000000007</v>
      </c>
      <c r="U190" s="102">
        <f t="shared" si="107"/>
        <v>2.3250000000000002</v>
      </c>
    </row>
    <row r="191" spans="1:22" x14ac:dyDescent="0.25">
      <c r="A191" s="104" t="str">
        <f>'punt 01'!$B$12</f>
        <v>Zannichellia palustris</v>
      </c>
      <c r="B191" s="104">
        <f>'punt 21'!D12</f>
        <v>0</v>
      </c>
      <c r="C191" s="104">
        <f>'punt 21'!E12</f>
        <v>0</v>
      </c>
      <c r="D191" s="104">
        <f>'punt 21'!F12</f>
        <v>0</v>
      </c>
      <c r="E191" s="104">
        <f>'punt 21'!G12</f>
        <v>0</v>
      </c>
      <c r="F191" s="104">
        <f>'punt 21'!H12</f>
        <v>0</v>
      </c>
      <c r="G191" s="104">
        <f>'punt 21'!I12</f>
        <v>0</v>
      </c>
      <c r="H191" s="104">
        <f>'punt 21'!J12</f>
        <v>0</v>
      </c>
      <c r="I191" s="104">
        <f>'punt 21'!K12</f>
        <v>0</v>
      </c>
      <c r="J191" s="104">
        <f>'punt 21'!L12</f>
        <v>0</v>
      </c>
      <c r="K191" s="104">
        <f>'punt 21'!M12</f>
        <v>0</v>
      </c>
      <c r="L191" s="104">
        <f>'punt 21'!N12</f>
        <v>0</v>
      </c>
      <c r="M191" s="104">
        <f>'punt 21'!O12</f>
        <v>0</v>
      </c>
      <c r="N191" s="104">
        <f>'punt 21'!P12</f>
        <v>0</v>
      </c>
      <c r="O191" s="104">
        <f>'punt 21'!Q12</f>
        <v>0</v>
      </c>
      <c r="P191" s="104">
        <f t="shared" si="103"/>
        <v>0</v>
      </c>
      <c r="Q191" s="104">
        <f t="shared" si="104"/>
        <v>0</v>
      </c>
      <c r="R191" s="107">
        <f t="shared" si="105"/>
        <v>0</v>
      </c>
      <c r="S191" s="105">
        <f t="shared" si="106"/>
        <v>0</v>
      </c>
      <c r="T191" s="102">
        <v>4.4000000000000004</v>
      </c>
      <c r="U191" s="102">
        <f t="shared" si="107"/>
        <v>0</v>
      </c>
    </row>
    <row r="192" spans="1:22" x14ac:dyDescent="0.25">
      <c r="A192" s="108" t="s">
        <v>226</v>
      </c>
      <c r="B192" s="108">
        <v>1</v>
      </c>
      <c r="C192" s="108">
        <v>2</v>
      </c>
      <c r="D192" s="108">
        <v>3</v>
      </c>
      <c r="E192" s="108">
        <v>4</v>
      </c>
      <c r="F192" s="108">
        <v>5</v>
      </c>
      <c r="G192" s="108">
        <v>6</v>
      </c>
      <c r="H192" s="108">
        <v>7</v>
      </c>
      <c r="I192" s="108">
        <v>8</v>
      </c>
      <c r="J192" s="108">
        <v>9</v>
      </c>
      <c r="K192" s="108">
        <v>10</v>
      </c>
      <c r="L192" s="108">
        <v>11</v>
      </c>
      <c r="M192" s="108">
        <v>12</v>
      </c>
      <c r="N192" s="108">
        <v>13</v>
      </c>
      <c r="O192" s="108">
        <v>14</v>
      </c>
      <c r="P192" s="108" t="s">
        <v>201</v>
      </c>
      <c r="Q192" s="108" t="s">
        <v>202</v>
      </c>
      <c r="R192" s="113" t="s">
        <v>203</v>
      </c>
      <c r="S192" s="112" t="s">
        <v>204</v>
      </c>
      <c r="T192" s="108" t="s">
        <v>232</v>
      </c>
      <c r="U192" s="108" t="s">
        <v>231</v>
      </c>
      <c r="V192">
        <f>SUM(U185:U192)</f>
        <v>16.997</v>
      </c>
    </row>
    <row r="193" spans="1:22" x14ac:dyDescent="0.25">
      <c r="A193" s="104" t="str">
        <f>'punt 01'!$B$5</f>
        <v>Flab/draadalg</v>
      </c>
      <c r="B193" s="104">
        <f>'punt 22'!D5</f>
        <v>0</v>
      </c>
      <c r="C193" s="104">
        <f>'punt 22'!E5</f>
        <v>0</v>
      </c>
      <c r="D193" s="104">
        <f>'punt 22'!F5</f>
        <v>0</v>
      </c>
      <c r="E193" s="104">
        <f>'punt 22'!G5</f>
        <v>0</v>
      </c>
      <c r="F193" s="104">
        <f>'punt 22'!H5</f>
        <v>2</v>
      </c>
      <c r="G193" s="104">
        <f>'punt 22'!I5</f>
        <v>0</v>
      </c>
      <c r="H193" s="104">
        <f>'punt 22'!J5</f>
        <v>0</v>
      </c>
      <c r="I193" s="104">
        <f>'punt 22'!K5</f>
        <v>0</v>
      </c>
      <c r="J193" s="104">
        <f>'punt 22'!L5</f>
        <v>0</v>
      </c>
      <c r="K193" s="104">
        <f>'punt 22'!M5</f>
        <v>0</v>
      </c>
      <c r="L193" s="104">
        <f>'punt 22'!N5</f>
        <v>0</v>
      </c>
      <c r="M193" s="104">
        <f>'punt 22'!O5</f>
        <v>0</v>
      </c>
      <c r="N193" s="104">
        <f>'punt 22'!P5</f>
        <v>0</v>
      </c>
      <c r="O193" s="104">
        <f>'punt 22'!Q5</f>
        <v>0</v>
      </c>
      <c r="P193" s="104">
        <f>SUM(B193:O193)</f>
        <v>2</v>
      </c>
      <c r="Q193" s="104">
        <f>MAX(B193:O193)</f>
        <v>2</v>
      </c>
      <c r="R193" s="107">
        <f>AVERAGE(M193:O193)</f>
        <v>0</v>
      </c>
      <c r="S193" s="105">
        <f>IF(R193&gt;Q193,R193,Q193)</f>
        <v>2</v>
      </c>
      <c r="T193" s="102">
        <f>13.9</f>
        <v>13.9</v>
      </c>
      <c r="U193" s="102">
        <f>S193*T193/100</f>
        <v>0.27800000000000002</v>
      </c>
    </row>
    <row r="194" spans="1:22" x14ac:dyDescent="0.25">
      <c r="A194" s="104" t="str">
        <f>'punt 01'!$B$6</f>
        <v>Gekroest fontijnkruid</v>
      </c>
      <c r="B194" s="104">
        <f>'punt 22'!D6</f>
        <v>0</v>
      </c>
      <c r="C194" s="104">
        <f>'punt 22'!E6</f>
        <v>0</v>
      </c>
      <c r="D194" s="104">
        <f>'punt 22'!F6</f>
        <v>0</v>
      </c>
      <c r="E194" s="104">
        <f>'punt 22'!G6</f>
        <v>0</v>
      </c>
      <c r="F194" s="104">
        <f>'punt 22'!H6</f>
        <v>0</v>
      </c>
      <c r="G194" s="104">
        <f>'punt 22'!I6</f>
        <v>0</v>
      </c>
      <c r="H194" s="104">
        <f>'punt 22'!J6</f>
        <v>0</v>
      </c>
      <c r="I194" s="104">
        <f>'punt 22'!K6</f>
        <v>0</v>
      </c>
      <c r="J194" s="104">
        <f>'punt 22'!L6</f>
        <v>0</v>
      </c>
      <c r="K194" s="104">
        <f>'punt 22'!M6</f>
        <v>0</v>
      </c>
      <c r="L194" s="104">
        <f>'punt 22'!N6</f>
        <v>0</v>
      </c>
      <c r="M194" s="104">
        <f>'punt 22'!O6</f>
        <v>0</v>
      </c>
      <c r="N194" s="104">
        <f>'punt 22'!P6</f>
        <v>0</v>
      </c>
      <c r="O194" s="104">
        <f>'punt 22'!Q6</f>
        <v>0</v>
      </c>
      <c r="P194" s="104">
        <f t="shared" ref="P194:P200" si="108">SUM(B194:O194)</f>
        <v>0</v>
      </c>
      <c r="Q194" s="104">
        <f t="shared" ref="Q194:Q200" si="109">MAX(B194:O194)</f>
        <v>0</v>
      </c>
      <c r="R194" s="107">
        <f t="shared" ref="R194:R200" si="110">AVERAGE(M194:O194)</f>
        <v>0</v>
      </c>
      <c r="S194" s="105">
        <f t="shared" ref="S194:S200" si="111">IF(R194&gt;Q194,R194,Q194)</f>
        <v>0</v>
      </c>
      <c r="T194" s="102">
        <v>7.7</v>
      </c>
      <c r="U194" s="102">
        <f t="shared" ref="U194:U200" si="112">S194*T194/100</f>
        <v>0</v>
      </c>
    </row>
    <row r="195" spans="1:22" x14ac:dyDescent="0.25">
      <c r="A195" s="104" t="str">
        <f>'punt 01'!$B$7</f>
        <v>Gewoon kransblad</v>
      </c>
      <c r="B195" s="104">
        <f>'punt 22'!D7</f>
        <v>0</v>
      </c>
      <c r="C195" s="104">
        <f>'punt 22'!E7</f>
        <v>0</v>
      </c>
      <c r="D195" s="104">
        <f>'punt 22'!F7</f>
        <v>0</v>
      </c>
      <c r="E195" s="104">
        <f>'punt 22'!G7</f>
        <v>0</v>
      </c>
      <c r="F195" s="104">
        <f>'punt 22'!H7</f>
        <v>0</v>
      </c>
      <c r="G195" s="104">
        <f>'punt 22'!I7</f>
        <v>0</v>
      </c>
      <c r="H195" s="104">
        <f>'punt 22'!J7</f>
        <v>0</v>
      </c>
      <c r="I195" s="104">
        <f>'punt 22'!K7</f>
        <v>0</v>
      </c>
      <c r="J195" s="104">
        <f>'punt 22'!L7</f>
        <v>0</v>
      </c>
      <c r="K195" s="104">
        <f>'punt 22'!M7</f>
        <v>0</v>
      </c>
      <c r="L195" s="104">
        <f>'punt 22'!N7</f>
        <v>0</v>
      </c>
      <c r="M195" s="104">
        <f>'punt 22'!O7</f>
        <v>0</v>
      </c>
      <c r="N195" s="104">
        <f>'punt 22'!P7</f>
        <v>0</v>
      </c>
      <c r="O195" s="104">
        <f>'punt 22'!Q7</f>
        <v>0</v>
      </c>
      <c r="P195" s="104">
        <f t="shared" si="108"/>
        <v>0</v>
      </c>
      <c r="Q195" s="104">
        <f t="shared" si="109"/>
        <v>0</v>
      </c>
      <c r="R195" s="107">
        <f t="shared" si="110"/>
        <v>0</v>
      </c>
      <c r="S195" s="105">
        <f t="shared" si="111"/>
        <v>0</v>
      </c>
      <c r="T195" s="102">
        <v>9</v>
      </c>
      <c r="U195" s="102">
        <f t="shared" si="112"/>
        <v>0</v>
      </c>
    </row>
    <row r="196" spans="1:22" x14ac:dyDescent="0.25">
      <c r="A196" s="104" t="str">
        <f>'punt 01'!$B$8</f>
        <v>Grof hoornblad</v>
      </c>
      <c r="B196" s="104">
        <f>'punt 22'!D8</f>
        <v>0</v>
      </c>
      <c r="C196" s="104">
        <f>'punt 22'!E8</f>
        <v>0</v>
      </c>
      <c r="D196" s="104">
        <f>'punt 22'!F8</f>
        <v>0</v>
      </c>
      <c r="E196" s="104">
        <f>'punt 22'!G8</f>
        <v>0</v>
      </c>
      <c r="F196" s="104">
        <f>'punt 22'!H8</f>
        <v>28</v>
      </c>
      <c r="G196" s="104">
        <f>'punt 22'!I8</f>
        <v>30</v>
      </c>
      <c r="H196" s="104">
        <f>'punt 22'!J8</f>
        <v>185</v>
      </c>
      <c r="I196" s="104">
        <f>'punt 22'!K8</f>
        <v>0</v>
      </c>
      <c r="J196" s="104">
        <f>'punt 22'!L8</f>
        <v>175</v>
      </c>
      <c r="K196" s="104">
        <f>'punt 22'!M8</f>
        <v>0</v>
      </c>
      <c r="L196" s="104">
        <f>'punt 22'!N8</f>
        <v>1505</v>
      </c>
      <c r="M196" s="104">
        <f>'punt 22'!O8</f>
        <v>200</v>
      </c>
      <c r="N196" s="104">
        <f>'punt 22'!P8</f>
        <v>0</v>
      </c>
      <c r="O196" s="104">
        <f>'punt 22'!Q8</f>
        <v>170</v>
      </c>
      <c r="P196" s="104">
        <f t="shared" si="108"/>
        <v>2293</v>
      </c>
      <c r="Q196" s="104">
        <f t="shared" si="109"/>
        <v>1505</v>
      </c>
      <c r="R196" s="107">
        <f t="shared" si="110"/>
        <v>123.33333333333333</v>
      </c>
      <c r="S196" s="105">
        <f t="shared" si="111"/>
        <v>1505</v>
      </c>
      <c r="T196" s="102">
        <v>7.4</v>
      </c>
      <c r="U196" s="102">
        <f t="shared" si="112"/>
        <v>111.37</v>
      </c>
    </row>
    <row r="197" spans="1:22" x14ac:dyDescent="0.25">
      <c r="A197" s="104" t="str">
        <f>'punt 01'!$B$9</f>
        <v>Haarfontijnkruid</v>
      </c>
      <c r="B197" s="104">
        <f>'punt 22'!D9</f>
        <v>0</v>
      </c>
      <c r="C197" s="104">
        <f>'punt 22'!E9</f>
        <v>0</v>
      </c>
      <c r="D197" s="104">
        <f>'punt 22'!F9</f>
        <v>0</v>
      </c>
      <c r="E197" s="104">
        <f>'punt 22'!G9</f>
        <v>0</v>
      </c>
      <c r="F197" s="104">
        <f>'punt 22'!H9</f>
        <v>0</v>
      </c>
      <c r="G197" s="104">
        <f>'punt 22'!I9</f>
        <v>10</v>
      </c>
      <c r="H197" s="104">
        <f>'punt 22'!J9</f>
        <v>0</v>
      </c>
      <c r="I197" s="104">
        <f>'punt 22'!K9</f>
        <v>0</v>
      </c>
      <c r="J197" s="104">
        <f>'punt 22'!L9</f>
        <v>0</v>
      </c>
      <c r="K197" s="104">
        <f>'punt 22'!M9</f>
        <v>0</v>
      </c>
      <c r="L197" s="104">
        <f>'punt 22'!N9</f>
        <v>84</v>
      </c>
      <c r="M197" s="104">
        <f>'punt 22'!O9</f>
        <v>0</v>
      </c>
      <c r="N197" s="104">
        <f>'punt 22'!P9</f>
        <v>0</v>
      </c>
      <c r="O197" s="104">
        <f>'punt 22'!Q9</f>
        <v>0</v>
      </c>
      <c r="P197" s="104">
        <f t="shared" si="108"/>
        <v>94</v>
      </c>
      <c r="Q197" s="104">
        <f t="shared" si="109"/>
        <v>84</v>
      </c>
      <c r="R197" s="107">
        <f t="shared" si="110"/>
        <v>0</v>
      </c>
      <c r="S197" s="105">
        <f t="shared" si="111"/>
        <v>84</v>
      </c>
      <c r="T197" s="102">
        <v>9.6999999999999993</v>
      </c>
      <c r="U197" s="102">
        <f t="shared" si="112"/>
        <v>8.1479999999999997</v>
      </c>
    </row>
    <row r="198" spans="1:22" x14ac:dyDescent="0.25">
      <c r="A198" s="104" t="str">
        <f>'punt 01'!$B$10</f>
        <v>schede fontijnkruid</v>
      </c>
      <c r="B198" s="104">
        <f>'punt 22'!D10</f>
        <v>0</v>
      </c>
      <c r="C198" s="104">
        <f>'punt 22'!E10</f>
        <v>0</v>
      </c>
      <c r="D198" s="104">
        <f>'punt 22'!F10</f>
        <v>0</v>
      </c>
      <c r="E198" s="104">
        <f>'punt 22'!G10</f>
        <v>0</v>
      </c>
      <c r="F198" s="104">
        <f>'punt 22'!H10</f>
        <v>10</v>
      </c>
      <c r="G198" s="104">
        <f>'punt 22'!I10</f>
        <v>0</v>
      </c>
      <c r="H198" s="104">
        <f>'punt 22'!J10</f>
        <v>15</v>
      </c>
      <c r="I198" s="104">
        <f>'punt 22'!K10</f>
        <v>0</v>
      </c>
      <c r="J198" s="104">
        <f>'punt 22'!L10</f>
        <v>75</v>
      </c>
      <c r="K198" s="104">
        <f>'punt 22'!M10</f>
        <v>0</v>
      </c>
      <c r="L198" s="104">
        <f>'punt 22'!N10</f>
        <v>45</v>
      </c>
      <c r="M198" s="104">
        <f>'punt 22'!O10</f>
        <v>20</v>
      </c>
      <c r="N198" s="104">
        <f>'punt 22'!P10</f>
        <v>0</v>
      </c>
      <c r="O198" s="104">
        <f>'punt 22'!Q10</f>
        <v>0</v>
      </c>
      <c r="P198" s="104">
        <f t="shared" si="108"/>
        <v>165</v>
      </c>
      <c r="Q198" s="104">
        <f t="shared" si="109"/>
        <v>75</v>
      </c>
      <c r="R198" s="107">
        <f t="shared" si="110"/>
        <v>6.666666666666667</v>
      </c>
      <c r="S198" s="105">
        <f t="shared" si="111"/>
        <v>75</v>
      </c>
      <c r="T198" s="102">
        <v>12.1</v>
      </c>
      <c r="U198" s="102">
        <f t="shared" si="112"/>
        <v>9.0749999999999993</v>
      </c>
    </row>
    <row r="199" spans="1:22" x14ac:dyDescent="0.25">
      <c r="A199" s="104" t="str">
        <f>'punt 01'!$B$11</f>
        <v>Smalle waterpest</v>
      </c>
      <c r="B199" s="104">
        <f>'punt 22'!D11</f>
        <v>0</v>
      </c>
      <c r="C199" s="104">
        <f>'punt 22'!E11</f>
        <v>0</v>
      </c>
      <c r="D199" s="104">
        <f>'punt 22'!F11</f>
        <v>0</v>
      </c>
      <c r="E199" s="104">
        <f>'punt 22'!G11</f>
        <v>0</v>
      </c>
      <c r="F199" s="104">
        <f>'punt 22'!H11</f>
        <v>0</v>
      </c>
      <c r="G199" s="104">
        <f>'punt 22'!I11</f>
        <v>0</v>
      </c>
      <c r="H199" s="104">
        <f>'punt 22'!J11</f>
        <v>0</v>
      </c>
      <c r="I199" s="104">
        <f>'punt 22'!K11</f>
        <v>0</v>
      </c>
      <c r="J199" s="104">
        <f>'punt 22'!L11</f>
        <v>0</v>
      </c>
      <c r="K199" s="104">
        <f>'punt 22'!M11</f>
        <v>0</v>
      </c>
      <c r="L199" s="104">
        <f>'punt 22'!N11</f>
        <v>0</v>
      </c>
      <c r="M199" s="104">
        <f>'punt 22'!O11</f>
        <v>0</v>
      </c>
      <c r="N199" s="104">
        <f>'punt 22'!P11</f>
        <v>0</v>
      </c>
      <c r="O199" s="104">
        <f>'punt 22'!Q11</f>
        <v>40</v>
      </c>
      <c r="P199" s="104">
        <f t="shared" si="108"/>
        <v>40</v>
      </c>
      <c r="Q199" s="104">
        <f t="shared" si="109"/>
        <v>40</v>
      </c>
      <c r="R199" s="107">
        <f t="shared" si="110"/>
        <v>13.333333333333334</v>
      </c>
      <c r="S199" s="105">
        <f t="shared" si="111"/>
        <v>40</v>
      </c>
      <c r="T199" s="102">
        <v>9.3000000000000007</v>
      </c>
      <c r="U199" s="102">
        <f t="shared" si="112"/>
        <v>3.72</v>
      </c>
    </row>
    <row r="200" spans="1:22" x14ac:dyDescent="0.25">
      <c r="A200" s="104" t="str">
        <f>'punt 01'!$B$12</f>
        <v>Zannichellia palustris</v>
      </c>
      <c r="B200" s="104">
        <f>'punt 22'!D12</f>
        <v>0</v>
      </c>
      <c r="C200" s="104">
        <f>'punt 22'!E12</f>
        <v>0</v>
      </c>
      <c r="D200" s="104">
        <f>'punt 22'!F12</f>
        <v>0</v>
      </c>
      <c r="E200" s="104">
        <f>'punt 22'!G12</f>
        <v>0</v>
      </c>
      <c r="F200" s="104">
        <f>'punt 22'!H12</f>
        <v>0</v>
      </c>
      <c r="G200" s="104">
        <f>'punt 22'!I12</f>
        <v>0</v>
      </c>
      <c r="H200" s="104">
        <f>'punt 22'!J12</f>
        <v>0</v>
      </c>
      <c r="I200" s="104">
        <f>'punt 22'!K12</f>
        <v>0</v>
      </c>
      <c r="J200" s="104">
        <f>'punt 22'!L12</f>
        <v>0</v>
      </c>
      <c r="K200" s="104">
        <f>'punt 22'!M12</f>
        <v>0</v>
      </c>
      <c r="L200" s="104">
        <f>'punt 22'!N12</f>
        <v>0</v>
      </c>
      <c r="M200" s="104">
        <f>'punt 22'!O12</f>
        <v>0</v>
      </c>
      <c r="N200" s="104">
        <f>'punt 22'!P12</f>
        <v>0</v>
      </c>
      <c r="O200" s="104">
        <f>'punt 22'!Q12</f>
        <v>0</v>
      </c>
      <c r="P200" s="104">
        <f t="shared" si="108"/>
        <v>0</v>
      </c>
      <c r="Q200" s="104">
        <f t="shared" si="109"/>
        <v>0</v>
      </c>
      <c r="R200" s="107">
        <f t="shared" si="110"/>
        <v>0</v>
      </c>
      <c r="S200" s="105">
        <f t="shared" si="111"/>
        <v>0</v>
      </c>
      <c r="T200" s="102">
        <v>4.4000000000000004</v>
      </c>
      <c r="U200" s="102">
        <f t="shared" si="112"/>
        <v>0</v>
      </c>
    </row>
    <row r="201" spans="1:22" x14ac:dyDescent="0.25">
      <c r="A201" s="108" t="s">
        <v>227</v>
      </c>
      <c r="B201" s="108">
        <v>1</v>
      </c>
      <c r="C201" s="108">
        <v>2</v>
      </c>
      <c r="D201" s="108">
        <v>3</v>
      </c>
      <c r="E201" s="108">
        <v>4</v>
      </c>
      <c r="F201" s="108">
        <v>5</v>
      </c>
      <c r="G201" s="108">
        <v>6</v>
      </c>
      <c r="H201" s="108">
        <v>7</v>
      </c>
      <c r="I201" s="108">
        <v>8</v>
      </c>
      <c r="J201" s="108">
        <v>9</v>
      </c>
      <c r="K201" s="108">
        <v>10</v>
      </c>
      <c r="L201" s="108">
        <v>11</v>
      </c>
      <c r="M201" s="108">
        <v>12</v>
      </c>
      <c r="N201" s="108">
        <v>13</v>
      </c>
      <c r="O201" s="108">
        <v>14</v>
      </c>
      <c r="P201" s="108" t="s">
        <v>201</v>
      </c>
      <c r="Q201" s="108" t="s">
        <v>202</v>
      </c>
      <c r="R201" s="113" t="s">
        <v>203</v>
      </c>
      <c r="S201" s="112" t="s">
        <v>204</v>
      </c>
      <c r="T201" s="108" t="s">
        <v>232</v>
      </c>
      <c r="U201" s="108" t="s">
        <v>231</v>
      </c>
      <c r="V201">
        <f>SUM(U194:U201)</f>
        <v>132.31299999999999</v>
      </c>
    </row>
    <row r="202" spans="1:22" x14ac:dyDescent="0.25">
      <c r="A202" s="104" t="str">
        <f>'punt 01'!$B$5</f>
        <v>Flab/draadalg</v>
      </c>
      <c r="B202" s="104">
        <f>'punt 23'!D5</f>
        <v>0</v>
      </c>
      <c r="C202" s="104">
        <f>'punt 23'!E5</f>
        <v>0</v>
      </c>
      <c r="D202" s="104">
        <f>'punt 23'!F5</f>
        <v>0</v>
      </c>
      <c r="E202" s="104">
        <f>'punt 23'!G5</f>
        <v>0</v>
      </c>
      <c r="F202" s="104">
        <f>'punt 23'!H5</f>
        <v>0</v>
      </c>
      <c r="G202" s="104">
        <f>'punt 23'!I5</f>
        <v>0</v>
      </c>
      <c r="H202" s="104">
        <f>'punt 23'!J5</f>
        <v>0</v>
      </c>
      <c r="I202" s="104">
        <f>'punt 23'!K5</f>
        <v>0</v>
      </c>
      <c r="J202" s="104">
        <f>'punt 23'!L5</f>
        <v>100</v>
      </c>
      <c r="K202" s="104">
        <f>'punt 23'!M5</f>
        <v>0</v>
      </c>
      <c r="L202" s="104">
        <f>'punt 23'!N5</f>
        <v>10</v>
      </c>
      <c r="M202" s="104">
        <f>'punt 23'!O5</f>
        <v>0</v>
      </c>
      <c r="N202" s="104">
        <f>'punt 23'!P5</f>
        <v>0</v>
      </c>
      <c r="O202" s="104">
        <f>'punt 23'!Q5</f>
        <v>0</v>
      </c>
      <c r="P202" s="104">
        <f>SUM(B202:O202)</f>
        <v>110</v>
      </c>
      <c r="Q202" s="104">
        <f>MAX(B202:O202)</f>
        <v>100</v>
      </c>
      <c r="R202" s="107">
        <f>AVERAGE(M202:O202)</f>
        <v>0</v>
      </c>
      <c r="S202" s="105">
        <f>IF(R202&gt;Q202,R202,Q202)</f>
        <v>100</v>
      </c>
      <c r="T202" s="102">
        <f>13.9</f>
        <v>13.9</v>
      </c>
      <c r="U202" s="102">
        <f>S202*T202/100</f>
        <v>13.9</v>
      </c>
    </row>
    <row r="203" spans="1:22" x14ac:dyDescent="0.25">
      <c r="A203" s="104" t="str">
        <f>'punt 01'!$B$6</f>
        <v>Gekroest fontijnkruid</v>
      </c>
      <c r="B203" s="104">
        <f>'punt 23'!D6</f>
        <v>0</v>
      </c>
      <c r="C203" s="104">
        <f>'punt 23'!E6</f>
        <v>0</v>
      </c>
      <c r="D203" s="104">
        <f>'punt 23'!F6</f>
        <v>0</v>
      </c>
      <c r="E203" s="104">
        <f>'punt 23'!G6</f>
        <v>0</v>
      </c>
      <c r="F203" s="104">
        <f>'punt 23'!H6</f>
        <v>0</v>
      </c>
      <c r="G203" s="104">
        <f>'punt 23'!I6</f>
        <v>0</v>
      </c>
      <c r="H203" s="104">
        <f>'punt 23'!J6</f>
        <v>0</v>
      </c>
      <c r="I203" s="104">
        <f>'punt 23'!K6</f>
        <v>0</v>
      </c>
      <c r="J203" s="104">
        <f>'punt 23'!L6</f>
        <v>0</v>
      </c>
      <c r="K203" s="104">
        <f>'punt 23'!M6</f>
        <v>0</v>
      </c>
      <c r="L203" s="104">
        <f>'punt 23'!N6</f>
        <v>0</v>
      </c>
      <c r="M203" s="104">
        <f>'punt 23'!O6</f>
        <v>0</v>
      </c>
      <c r="N203" s="104">
        <f>'punt 23'!P6</f>
        <v>0</v>
      </c>
      <c r="O203" s="104">
        <f>'punt 23'!Q6</f>
        <v>0</v>
      </c>
      <c r="P203" s="104">
        <f t="shared" ref="P203:P209" si="113">SUM(B203:O203)</f>
        <v>0</v>
      </c>
      <c r="Q203" s="104">
        <f t="shared" ref="Q203:Q209" si="114">MAX(B203:O203)</f>
        <v>0</v>
      </c>
      <c r="R203" s="107">
        <f t="shared" ref="R203:R209" si="115">AVERAGE(M203:O203)</f>
        <v>0</v>
      </c>
      <c r="S203" s="105">
        <f t="shared" ref="S203:S209" si="116">IF(R203&gt;Q203,R203,Q203)</f>
        <v>0</v>
      </c>
      <c r="T203" s="102">
        <v>7.7</v>
      </c>
      <c r="U203" s="102">
        <f t="shared" ref="U203:U209" si="117">S203*T203/100</f>
        <v>0</v>
      </c>
    </row>
    <row r="204" spans="1:22" x14ac:dyDescent="0.25">
      <c r="A204" s="104" t="str">
        <f>'punt 01'!$B$7</f>
        <v>Gewoon kransblad</v>
      </c>
      <c r="B204" s="104">
        <f>'punt 23'!D7</f>
        <v>0</v>
      </c>
      <c r="C204" s="104">
        <f>'punt 23'!E7</f>
        <v>0</v>
      </c>
      <c r="D204" s="104">
        <f>'punt 23'!F7</f>
        <v>0</v>
      </c>
      <c r="E204" s="104">
        <f>'punt 23'!G7</f>
        <v>0</v>
      </c>
      <c r="F204" s="104">
        <f>'punt 23'!H7</f>
        <v>0</v>
      </c>
      <c r="G204" s="104">
        <f>'punt 23'!I7</f>
        <v>0</v>
      </c>
      <c r="H204" s="104">
        <f>'punt 23'!J7</f>
        <v>0</v>
      </c>
      <c r="I204" s="104">
        <f>'punt 23'!K7</f>
        <v>0</v>
      </c>
      <c r="J204" s="104">
        <f>'punt 23'!L7</f>
        <v>0</v>
      </c>
      <c r="K204" s="104">
        <f>'punt 23'!M7</f>
        <v>0</v>
      </c>
      <c r="L204" s="104">
        <f>'punt 23'!N7</f>
        <v>0</v>
      </c>
      <c r="M204" s="104">
        <f>'punt 23'!O7</f>
        <v>0</v>
      </c>
      <c r="N204" s="104">
        <f>'punt 23'!P7</f>
        <v>0</v>
      </c>
      <c r="O204" s="104">
        <f>'punt 23'!Q7</f>
        <v>0</v>
      </c>
      <c r="P204" s="104">
        <f t="shared" si="113"/>
        <v>0</v>
      </c>
      <c r="Q204" s="104">
        <f t="shared" si="114"/>
        <v>0</v>
      </c>
      <c r="R204" s="107">
        <f t="shared" si="115"/>
        <v>0</v>
      </c>
      <c r="S204" s="105">
        <f t="shared" si="116"/>
        <v>0</v>
      </c>
      <c r="T204" s="102">
        <v>9</v>
      </c>
      <c r="U204" s="102">
        <f t="shared" si="117"/>
        <v>0</v>
      </c>
    </row>
    <row r="205" spans="1:22" x14ac:dyDescent="0.25">
      <c r="A205" s="104" t="str">
        <f>'punt 01'!$B$8</f>
        <v>Grof hoornblad</v>
      </c>
      <c r="B205" s="104">
        <f>'punt 23'!D8</f>
        <v>0</v>
      </c>
      <c r="C205" s="104">
        <f>'punt 23'!E8</f>
        <v>0</v>
      </c>
      <c r="D205" s="104">
        <f>'punt 23'!F8</f>
        <v>0</v>
      </c>
      <c r="E205" s="104">
        <f>'punt 23'!G8</f>
        <v>0</v>
      </c>
      <c r="F205" s="104">
        <f>'punt 23'!H8</f>
        <v>60</v>
      </c>
      <c r="G205" s="104">
        <f>'punt 23'!I8</f>
        <v>30</v>
      </c>
      <c r="H205" s="104">
        <f>'punt 23'!J8</f>
        <v>320</v>
      </c>
      <c r="I205" s="104">
        <f>'punt 23'!K8</f>
        <v>0</v>
      </c>
      <c r="J205" s="104">
        <f>'punt 23'!L8</f>
        <v>705</v>
      </c>
      <c r="K205" s="104">
        <f>'punt 23'!M8</f>
        <v>0</v>
      </c>
      <c r="L205" s="104">
        <f>'punt 23'!N8</f>
        <v>678</v>
      </c>
      <c r="M205" s="104">
        <f>'punt 23'!O8</f>
        <v>160</v>
      </c>
      <c r="N205" s="104">
        <f>'punt 23'!P8</f>
        <v>0</v>
      </c>
      <c r="O205" s="104">
        <f>'punt 23'!Q8</f>
        <v>540</v>
      </c>
      <c r="P205" s="104">
        <f t="shared" si="113"/>
        <v>2493</v>
      </c>
      <c r="Q205" s="104">
        <f t="shared" si="114"/>
        <v>705</v>
      </c>
      <c r="R205" s="107">
        <f t="shared" si="115"/>
        <v>233.33333333333334</v>
      </c>
      <c r="S205" s="105">
        <f t="shared" si="116"/>
        <v>705</v>
      </c>
      <c r="T205" s="102">
        <v>7.4</v>
      </c>
      <c r="U205" s="102">
        <f t="shared" si="117"/>
        <v>52.17</v>
      </c>
    </row>
    <row r="206" spans="1:22" x14ac:dyDescent="0.25">
      <c r="A206" s="104" t="str">
        <f>'punt 01'!$B$9</f>
        <v>Haarfontijnkruid</v>
      </c>
      <c r="B206" s="104">
        <f>'punt 23'!D9</f>
        <v>0</v>
      </c>
      <c r="C206" s="104">
        <f>'punt 23'!E9</f>
        <v>0</v>
      </c>
      <c r="D206" s="104">
        <f>'punt 23'!F9</f>
        <v>0</v>
      </c>
      <c r="E206" s="104">
        <f>'punt 23'!G9</f>
        <v>0</v>
      </c>
      <c r="F206" s="104">
        <f>'punt 23'!H9</f>
        <v>0</v>
      </c>
      <c r="G206" s="104">
        <f>'punt 23'!I9</f>
        <v>0</v>
      </c>
      <c r="H206" s="104">
        <f>'punt 23'!J9</f>
        <v>0</v>
      </c>
      <c r="I206" s="104">
        <f>'punt 23'!K9</f>
        <v>0</v>
      </c>
      <c r="J206" s="104">
        <f>'punt 23'!L9</f>
        <v>0</v>
      </c>
      <c r="K206" s="104">
        <f>'punt 23'!M9</f>
        <v>0</v>
      </c>
      <c r="L206" s="104">
        <f>'punt 23'!N9</f>
        <v>90</v>
      </c>
      <c r="M206" s="104">
        <f>'punt 23'!O9</f>
        <v>0</v>
      </c>
      <c r="N206" s="104">
        <f>'punt 23'!P9</f>
        <v>0</v>
      </c>
      <c r="O206" s="104">
        <f>'punt 23'!Q9</f>
        <v>0</v>
      </c>
      <c r="P206" s="104">
        <f t="shared" si="113"/>
        <v>90</v>
      </c>
      <c r="Q206" s="104">
        <f t="shared" si="114"/>
        <v>90</v>
      </c>
      <c r="R206" s="107">
        <f t="shared" si="115"/>
        <v>0</v>
      </c>
      <c r="S206" s="105">
        <f t="shared" si="116"/>
        <v>90</v>
      </c>
      <c r="T206" s="102">
        <v>9.6999999999999993</v>
      </c>
      <c r="U206" s="102">
        <f t="shared" si="117"/>
        <v>8.7299999999999986</v>
      </c>
    </row>
    <row r="207" spans="1:22" x14ac:dyDescent="0.25">
      <c r="A207" s="104" t="str">
        <f>'punt 01'!$B$10</f>
        <v>schede fontijnkruid</v>
      </c>
      <c r="B207" s="104">
        <f>'punt 23'!D10</f>
        <v>0</v>
      </c>
      <c r="C207" s="104">
        <f>'punt 23'!E10</f>
        <v>0</v>
      </c>
      <c r="D207" s="104">
        <f>'punt 23'!F10</f>
        <v>0</v>
      </c>
      <c r="E207" s="104">
        <f>'punt 23'!G10</f>
        <v>0</v>
      </c>
      <c r="F207" s="104">
        <f>'punt 23'!H10</f>
        <v>7</v>
      </c>
      <c r="G207" s="104">
        <f>'punt 23'!I10</f>
        <v>0</v>
      </c>
      <c r="H207" s="104">
        <f>'punt 23'!J10</f>
        <v>50</v>
      </c>
      <c r="I207" s="104">
        <f>'punt 23'!K10</f>
        <v>0</v>
      </c>
      <c r="J207" s="104">
        <f>'punt 23'!L10</f>
        <v>112</v>
      </c>
      <c r="K207" s="104">
        <f>'punt 23'!M10</f>
        <v>0</v>
      </c>
      <c r="L207" s="104">
        <f>'punt 23'!N10</f>
        <v>30</v>
      </c>
      <c r="M207" s="104">
        <f>'punt 23'!O10</f>
        <v>10</v>
      </c>
      <c r="N207" s="104">
        <f>'punt 23'!P10</f>
        <v>0</v>
      </c>
      <c r="O207" s="104">
        <f>'punt 23'!Q10</f>
        <v>0</v>
      </c>
      <c r="P207" s="104">
        <f t="shared" si="113"/>
        <v>209</v>
      </c>
      <c r="Q207" s="104">
        <f t="shared" si="114"/>
        <v>112</v>
      </c>
      <c r="R207" s="107">
        <f t="shared" si="115"/>
        <v>3.3333333333333335</v>
      </c>
      <c r="S207" s="105">
        <f t="shared" si="116"/>
        <v>112</v>
      </c>
      <c r="T207" s="102">
        <v>12.1</v>
      </c>
      <c r="U207" s="102">
        <f t="shared" si="117"/>
        <v>13.552</v>
      </c>
    </row>
    <row r="208" spans="1:22" x14ac:dyDescent="0.25">
      <c r="A208" s="104" t="str">
        <f>'punt 01'!$B$11</f>
        <v>Smalle waterpest</v>
      </c>
      <c r="B208" s="104">
        <f>'punt 23'!D11</f>
        <v>0</v>
      </c>
      <c r="C208" s="104">
        <f>'punt 23'!E11</f>
        <v>0</v>
      </c>
      <c r="D208" s="104">
        <f>'punt 23'!F11</f>
        <v>0</v>
      </c>
      <c r="E208" s="104">
        <f>'punt 23'!G11</f>
        <v>0</v>
      </c>
      <c r="F208" s="104">
        <f>'punt 23'!H11</f>
        <v>0</v>
      </c>
      <c r="G208" s="104">
        <f>'punt 23'!I11</f>
        <v>0</v>
      </c>
      <c r="H208" s="104">
        <f>'punt 23'!J11</f>
        <v>5</v>
      </c>
      <c r="I208" s="104">
        <f>'punt 23'!K11</f>
        <v>0</v>
      </c>
      <c r="J208" s="104">
        <f>'punt 23'!L11</f>
        <v>25</v>
      </c>
      <c r="K208" s="104">
        <f>'punt 23'!M11</f>
        <v>0</v>
      </c>
      <c r="L208" s="104">
        <f>'punt 23'!N11</f>
        <v>20</v>
      </c>
      <c r="M208" s="104">
        <f>'punt 23'!O11</f>
        <v>0</v>
      </c>
      <c r="N208" s="104">
        <f>'punt 23'!P11</f>
        <v>0</v>
      </c>
      <c r="O208" s="104">
        <f>'punt 23'!Q11</f>
        <v>0</v>
      </c>
      <c r="P208" s="104">
        <f t="shared" si="113"/>
        <v>50</v>
      </c>
      <c r="Q208" s="104">
        <f t="shared" si="114"/>
        <v>25</v>
      </c>
      <c r="R208" s="107">
        <f t="shared" si="115"/>
        <v>0</v>
      </c>
      <c r="S208" s="105">
        <f t="shared" si="116"/>
        <v>25</v>
      </c>
      <c r="T208" s="102">
        <v>9.3000000000000007</v>
      </c>
      <c r="U208" s="102">
        <f t="shared" si="117"/>
        <v>2.3250000000000002</v>
      </c>
    </row>
    <row r="209" spans="1:22" x14ac:dyDescent="0.25">
      <c r="A209" s="104" t="str">
        <f>'punt 01'!$B$12</f>
        <v>Zannichellia palustris</v>
      </c>
      <c r="B209" s="104">
        <f>'punt 23'!D12</f>
        <v>0</v>
      </c>
      <c r="C209" s="104">
        <f>'punt 23'!E12</f>
        <v>0</v>
      </c>
      <c r="D209" s="104">
        <f>'punt 23'!F12</f>
        <v>0</v>
      </c>
      <c r="E209" s="104">
        <f>'punt 23'!G12</f>
        <v>0</v>
      </c>
      <c r="F209" s="104">
        <f>'punt 23'!H12</f>
        <v>0</v>
      </c>
      <c r="G209" s="104">
        <f>'punt 23'!I12</f>
        <v>0</v>
      </c>
      <c r="H209" s="104">
        <f>'punt 23'!J12</f>
        <v>0</v>
      </c>
      <c r="I209" s="104">
        <f>'punt 23'!K12</f>
        <v>0</v>
      </c>
      <c r="J209" s="104">
        <f>'punt 23'!L12</f>
        <v>0</v>
      </c>
      <c r="K209" s="104">
        <f>'punt 23'!M12</f>
        <v>0</v>
      </c>
      <c r="L209" s="104">
        <f>'punt 23'!N12</f>
        <v>10</v>
      </c>
      <c r="M209" s="104">
        <f>'punt 23'!O12</f>
        <v>0</v>
      </c>
      <c r="N209" s="104">
        <f>'punt 23'!P12</f>
        <v>0</v>
      </c>
      <c r="O209" s="104">
        <f>'punt 23'!Q12</f>
        <v>0</v>
      </c>
      <c r="P209" s="104">
        <f t="shared" si="113"/>
        <v>10</v>
      </c>
      <c r="Q209" s="104">
        <f t="shared" si="114"/>
        <v>10</v>
      </c>
      <c r="R209" s="107">
        <f t="shared" si="115"/>
        <v>0</v>
      </c>
      <c r="S209" s="105">
        <f t="shared" si="116"/>
        <v>10</v>
      </c>
      <c r="T209" s="102">
        <v>4.4000000000000004</v>
      </c>
      <c r="U209" s="102">
        <f t="shared" si="117"/>
        <v>0.44</v>
      </c>
    </row>
    <row r="210" spans="1:22" x14ac:dyDescent="0.25">
      <c r="A210" s="108" t="s">
        <v>228</v>
      </c>
      <c r="B210" s="108">
        <v>1</v>
      </c>
      <c r="C210" s="108">
        <v>2</v>
      </c>
      <c r="D210" s="108">
        <v>3</v>
      </c>
      <c r="E210" s="108">
        <v>4</v>
      </c>
      <c r="F210" s="108">
        <v>5</v>
      </c>
      <c r="G210" s="108">
        <v>6</v>
      </c>
      <c r="H210" s="108">
        <v>7</v>
      </c>
      <c r="I210" s="108">
        <v>8</v>
      </c>
      <c r="J210" s="108">
        <v>9</v>
      </c>
      <c r="K210" s="108">
        <v>10</v>
      </c>
      <c r="L210" s="108">
        <v>11</v>
      </c>
      <c r="M210" s="108">
        <v>12</v>
      </c>
      <c r="N210" s="108">
        <v>13</v>
      </c>
      <c r="O210" s="108">
        <v>14</v>
      </c>
      <c r="P210" s="108" t="s">
        <v>201</v>
      </c>
      <c r="Q210" s="108" t="s">
        <v>202</v>
      </c>
      <c r="R210" s="113" t="s">
        <v>203</v>
      </c>
      <c r="S210" s="112" t="s">
        <v>204</v>
      </c>
      <c r="T210" s="108" t="s">
        <v>232</v>
      </c>
      <c r="U210" s="108" t="s">
        <v>231</v>
      </c>
      <c r="V210">
        <f>SUM(U203:U210)</f>
        <v>77.216999999999999</v>
      </c>
    </row>
    <row r="211" spans="1:22" x14ac:dyDescent="0.25">
      <c r="A211" s="104" t="str">
        <f>'punt 01'!$B$5</f>
        <v>Flab/draadalg</v>
      </c>
      <c r="B211" s="104">
        <f>'punt 24'!D5</f>
        <v>0</v>
      </c>
      <c r="C211" s="104">
        <f>'punt 24'!E5</f>
        <v>0</v>
      </c>
      <c r="D211" s="104">
        <f>'punt 24'!F5</f>
        <v>0</v>
      </c>
      <c r="E211" s="104">
        <f>'punt 24'!G5</f>
        <v>0</v>
      </c>
      <c r="F211" s="104">
        <f>'punt 24'!H5</f>
        <v>0</v>
      </c>
      <c r="G211" s="104">
        <f>'punt 24'!I5</f>
        <v>0</v>
      </c>
      <c r="H211" s="104">
        <f>'punt 24'!J5</f>
        <v>0</v>
      </c>
      <c r="I211" s="104">
        <f>'punt 24'!K5</f>
        <v>0</v>
      </c>
      <c r="J211" s="104">
        <f>'punt 24'!L5</f>
        <v>0</v>
      </c>
      <c r="K211" s="104">
        <f>'punt 24'!M5</f>
        <v>0</v>
      </c>
      <c r="L211" s="104">
        <f>'punt 24'!N5</f>
        <v>20</v>
      </c>
      <c r="M211" s="104">
        <f>'punt 24'!O5</f>
        <v>0</v>
      </c>
      <c r="N211" s="104">
        <f>'punt 24'!P5</f>
        <v>0</v>
      </c>
      <c r="O211" s="104">
        <f>'punt 24'!Q5</f>
        <v>0</v>
      </c>
      <c r="P211" s="104">
        <f>SUM(B211:O211)</f>
        <v>20</v>
      </c>
      <c r="Q211" s="104">
        <f>MAX(B211:O211)</f>
        <v>20</v>
      </c>
      <c r="R211" s="107">
        <f>AVERAGE(M211:O211)</f>
        <v>0</v>
      </c>
      <c r="S211" s="105">
        <f>IF(R211&gt;Q211,R211,Q211)</f>
        <v>20</v>
      </c>
      <c r="T211" s="102">
        <f>13.9</f>
        <v>13.9</v>
      </c>
      <c r="U211" s="102">
        <f>S211*T211/100</f>
        <v>2.78</v>
      </c>
    </row>
    <row r="212" spans="1:22" x14ac:dyDescent="0.25">
      <c r="A212" s="104" t="str">
        <f>'punt 01'!$B$6</f>
        <v>Gekroest fontijnkruid</v>
      </c>
      <c r="B212" s="104">
        <f>'punt 24'!D6</f>
        <v>0</v>
      </c>
      <c r="C212" s="104">
        <f>'punt 24'!E6</f>
        <v>0</v>
      </c>
      <c r="D212" s="104">
        <f>'punt 24'!F6</f>
        <v>0</v>
      </c>
      <c r="E212" s="104">
        <f>'punt 24'!G6</f>
        <v>0</v>
      </c>
      <c r="F212" s="104">
        <f>'punt 24'!H6</f>
        <v>0</v>
      </c>
      <c r="G212" s="104">
        <f>'punt 24'!I6</f>
        <v>0</v>
      </c>
      <c r="H212" s="104">
        <f>'punt 24'!J6</f>
        <v>0</v>
      </c>
      <c r="I212" s="104">
        <f>'punt 24'!K6</f>
        <v>0</v>
      </c>
      <c r="J212" s="104">
        <f>'punt 24'!L6</f>
        <v>0</v>
      </c>
      <c r="K212" s="104">
        <f>'punt 24'!M6</f>
        <v>0</v>
      </c>
      <c r="L212" s="104">
        <f>'punt 24'!N6</f>
        <v>0</v>
      </c>
      <c r="M212" s="104">
        <f>'punt 24'!O6</f>
        <v>0</v>
      </c>
      <c r="N212" s="104">
        <f>'punt 24'!P6</f>
        <v>0</v>
      </c>
      <c r="O212" s="104">
        <f>'punt 24'!Q6</f>
        <v>0</v>
      </c>
      <c r="P212" s="104">
        <f t="shared" ref="P212:P218" si="118">SUM(B212:O212)</f>
        <v>0</v>
      </c>
      <c r="Q212" s="104">
        <f t="shared" ref="Q212:Q218" si="119">MAX(B212:O212)</f>
        <v>0</v>
      </c>
      <c r="R212" s="107">
        <f t="shared" ref="R212:R218" si="120">AVERAGE(M212:O212)</f>
        <v>0</v>
      </c>
      <c r="S212" s="105">
        <f t="shared" ref="S212:S218" si="121">IF(R212&gt;Q212,R212,Q212)</f>
        <v>0</v>
      </c>
      <c r="T212" s="102">
        <v>7.7</v>
      </c>
      <c r="U212" s="102">
        <f t="shared" ref="U212:U218" si="122">S212*T212/100</f>
        <v>0</v>
      </c>
    </row>
    <row r="213" spans="1:22" x14ac:dyDescent="0.25">
      <c r="A213" s="104" t="str">
        <f>'punt 01'!$B$7</f>
        <v>Gewoon kransblad</v>
      </c>
      <c r="B213" s="104">
        <f>'punt 24'!D7</f>
        <v>0</v>
      </c>
      <c r="C213" s="104">
        <f>'punt 24'!E7</f>
        <v>0</v>
      </c>
      <c r="D213" s="104">
        <f>'punt 24'!F7</f>
        <v>0</v>
      </c>
      <c r="E213" s="104">
        <f>'punt 24'!G7</f>
        <v>0</v>
      </c>
      <c r="F213" s="104">
        <f>'punt 24'!H7</f>
        <v>0</v>
      </c>
      <c r="G213" s="104">
        <f>'punt 24'!I7</f>
        <v>0</v>
      </c>
      <c r="H213" s="104">
        <f>'punt 24'!J7</f>
        <v>0</v>
      </c>
      <c r="I213" s="104">
        <f>'punt 24'!K7</f>
        <v>0</v>
      </c>
      <c r="J213" s="104">
        <f>'punt 24'!L7</f>
        <v>0</v>
      </c>
      <c r="K213" s="104">
        <f>'punt 24'!M7</f>
        <v>0</v>
      </c>
      <c r="L213" s="104">
        <f>'punt 24'!N7</f>
        <v>0</v>
      </c>
      <c r="M213" s="104">
        <f>'punt 24'!O7</f>
        <v>0</v>
      </c>
      <c r="N213" s="104">
        <f>'punt 24'!P7</f>
        <v>0</v>
      </c>
      <c r="O213" s="104">
        <f>'punt 24'!Q7</f>
        <v>0</v>
      </c>
      <c r="P213" s="104">
        <f t="shared" si="118"/>
        <v>0</v>
      </c>
      <c r="Q213" s="104">
        <f t="shared" si="119"/>
        <v>0</v>
      </c>
      <c r="R213" s="107">
        <f t="shared" si="120"/>
        <v>0</v>
      </c>
      <c r="S213" s="105">
        <f t="shared" si="121"/>
        <v>0</v>
      </c>
      <c r="T213" s="102">
        <v>9</v>
      </c>
      <c r="U213" s="102">
        <f t="shared" si="122"/>
        <v>0</v>
      </c>
    </row>
    <row r="214" spans="1:22" x14ac:dyDescent="0.25">
      <c r="A214" s="104" t="str">
        <f>'punt 01'!$B$8</f>
        <v>Grof hoornblad</v>
      </c>
      <c r="B214" s="104">
        <f>'punt 24'!D8</f>
        <v>0</v>
      </c>
      <c r="C214" s="104">
        <f>'punt 24'!E8</f>
        <v>0</v>
      </c>
      <c r="D214" s="104">
        <f>'punt 24'!F8</f>
        <v>0</v>
      </c>
      <c r="E214" s="104">
        <f>'punt 24'!G8</f>
        <v>0</v>
      </c>
      <c r="F214" s="104">
        <f>'punt 24'!H8</f>
        <v>0</v>
      </c>
      <c r="G214" s="104">
        <f>'punt 24'!I8</f>
        <v>65</v>
      </c>
      <c r="H214" s="104">
        <f>'punt 24'!J8</f>
        <v>65</v>
      </c>
      <c r="I214" s="104">
        <f>'punt 24'!K8</f>
        <v>0</v>
      </c>
      <c r="J214" s="104">
        <f>'punt 24'!L8</f>
        <v>564</v>
      </c>
      <c r="K214" s="104">
        <f>'punt 24'!M8</f>
        <v>0</v>
      </c>
      <c r="L214" s="104">
        <f>'punt 24'!N8</f>
        <v>1530</v>
      </c>
      <c r="M214" s="104">
        <f>'punt 24'!O8</f>
        <v>334</v>
      </c>
      <c r="N214" s="104">
        <f>'punt 24'!P8</f>
        <v>0</v>
      </c>
      <c r="O214" s="104">
        <f>'punt 24'!Q8</f>
        <v>1720</v>
      </c>
      <c r="P214" s="104">
        <f t="shared" si="118"/>
        <v>4278</v>
      </c>
      <c r="Q214" s="104">
        <f t="shared" si="119"/>
        <v>1720</v>
      </c>
      <c r="R214" s="107">
        <f t="shared" si="120"/>
        <v>684.66666666666663</v>
      </c>
      <c r="S214" s="105">
        <f t="shared" si="121"/>
        <v>1720</v>
      </c>
      <c r="T214" s="102">
        <v>7.4</v>
      </c>
      <c r="U214" s="102">
        <f t="shared" si="122"/>
        <v>127.28</v>
      </c>
    </row>
    <row r="215" spans="1:22" x14ac:dyDescent="0.25">
      <c r="A215" s="104" t="str">
        <f>'punt 01'!$B$9</f>
        <v>Haarfontijnkruid</v>
      </c>
      <c r="B215" s="104">
        <f>'punt 24'!D9</f>
        <v>0</v>
      </c>
      <c r="C215" s="104">
        <f>'punt 24'!E9</f>
        <v>0</v>
      </c>
      <c r="D215" s="104">
        <f>'punt 24'!F9</f>
        <v>0</v>
      </c>
      <c r="E215" s="104">
        <f>'punt 24'!G9</f>
        <v>0</v>
      </c>
      <c r="F215" s="104">
        <f>'punt 24'!H9</f>
        <v>0</v>
      </c>
      <c r="G215" s="104">
        <f>'punt 24'!I9</f>
        <v>0</v>
      </c>
      <c r="H215" s="104">
        <f>'punt 24'!J9</f>
        <v>0</v>
      </c>
      <c r="I215" s="104">
        <f>'punt 24'!K9</f>
        <v>0</v>
      </c>
      <c r="J215" s="104">
        <f>'punt 24'!L9</f>
        <v>0</v>
      </c>
      <c r="K215" s="104">
        <f>'punt 24'!M9</f>
        <v>0</v>
      </c>
      <c r="L215" s="104">
        <f>'punt 24'!N9</f>
        <v>1</v>
      </c>
      <c r="M215" s="104">
        <f>'punt 24'!O9</f>
        <v>0</v>
      </c>
      <c r="N215" s="104">
        <f>'punt 24'!P9</f>
        <v>0</v>
      </c>
      <c r="O215" s="104">
        <f>'punt 24'!Q9</f>
        <v>0</v>
      </c>
      <c r="P215" s="104">
        <f t="shared" si="118"/>
        <v>1</v>
      </c>
      <c r="Q215" s="104">
        <f t="shared" si="119"/>
        <v>1</v>
      </c>
      <c r="R215" s="107">
        <f t="shared" si="120"/>
        <v>0</v>
      </c>
      <c r="S215" s="105">
        <f t="shared" si="121"/>
        <v>1</v>
      </c>
      <c r="T215" s="102">
        <v>9.6999999999999993</v>
      </c>
      <c r="U215" s="102">
        <f t="shared" si="122"/>
        <v>9.6999999999999989E-2</v>
      </c>
    </row>
    <row r="216" spans="1:22" x14ac:dyDescent="0.25">
      <c r="A216" s="104" t="str">
        <f>'punt 01'!$B$10</f>
        <v>schede fontijnkruid</v>
      </c>
      <c r="B216" s="104">
        <f>'punt 24'!D10</f>
        <v>0</v>
      </c>
      <c r="C216" s="104">
        <f>'punt 24'!E10</f>
        <v>0</v>
      </c>
      <c r="D216" s="104">
        <f>'punt 24'!F10</f>
        <v>0</v>
      </c>
      <c r="E216" s="104">
        <f>'punt 24'!G10</f>
        <v>0</v>
      </c>
      <c r="F216" s="104">
        <f>'punt 24'!H10</f>
        <v>0</v>
      </c>
      <c r="G216" s="104">
        <f>'punt 24'!I10</f>
        <v>0</v>
      </c>
      <c r="H216" s="104">
        <f>'punt 24'!J10</f>
        <v>0</v>
      </c>
      <c r="I216" s="104">
        <f>'punt 24'!K10</f>
        <v>0</v>
      </c>
      <c r="J216" s="104">
        <f>'punt 24'!L10</f>
        <v>20</v>
      </c>
      <c r="K216" s="104">
        <f>'punt 24'!M10</f>
        <v>0</v>
      </c>
      <c r="L216" s="104">
        <f>'punt 24'!N10</f>
        <v>2</v>
      </c>
      <c r="M216" s="104">
        <f>'punt 24'!O10</f>
        <v>0</v>
      </c>
      <c r="N216" s="104">
        <f>'punt 24'!P10</f>
        <v>0</v>
      </c>
      <c r="O216" s="104">
        <f>'punt 24'!Q10</f>
        <v>0</v>
      </c>
      <c r="P216" s="104">
        <f t="shared" si="118"/>
        <v>22</v>
      </c>
      <c r="Q216" s="104">
        <f t="shared" si="119"/>
        <v>20</v>
      </c>
      <c r="R216" s="107">
        <f t="shared" si="120"/>
        <v>0</v>
      </c>
      <c r="S216" s="105">
        <f t="shared" si="121"/>
        <v>20</v>
      </c>
      <c r="T216" s="102">
        <v>12.1</v>
      </c>
      <c r="U216" s="102">
        <f t="shared" si="122"/>
        <v>2.42</v>
      </c>
    </row>
    <row r="217" spans="1:22" x14ac:dyDescent="0.25">
      <c r="A217" s="104" t="str">
        <f>'punt 01'!$B$11</f>
        <v>Smalle waterpest</v>
      </c>
      <c r="B217" s="104">
        <f>'punt 24'!D11</f>
        <v>0</v>
      </c>
      <c r="C217" s="104">
        <f>'punt 24'!E11</f>
        <v>0</v>
      </c>
      <c r="D217" s="104">
        <f>'punt 24'!F11</f>
        <v>0</v>
      </c>
      <c r="E217" s="104">
        <f>'punt 24'!G11</f>
        <v>0</v>
      </c>
      <c r="F217" s="104">
        <f>'punt 24'!H11</f>
        <v>0</v>
      </c>
      <c r="G217" s="104">
        <f>'punt 24'!I11</f>
        <v>3</v>
      </c>
      <c r="H217" s="104">
        <f>'punt 24'!J11</f>
        <v>0</v>
      </c>
      <c r="I217" s="104">
        <f>'punt 24'!K11</f>
        <v>0</v>
      </c>
      <c r="J217" s="104">
        <f>'punt 24'!L11</f>
        <v>0</v>
      </c>
      <c r="K217" s="104">
        <f>'punt 24'!M11</f>
        <v>0</v>
      </c>
      <c r="L217" s="104">
        <f>'punt 24'!N11</f>
        <v>20</v>
      </c>
      <c r="M217" s="104">
        <f>'punt 24'!O11</f>
        <v>34</v>
      </c>
      <c r="N217" s="104">
        <f>'punt 24'!P11</f>
        <v>0</v>
      </c>
      <c r="O217" s="104">
        <f>'punt 24'!Q11</f>
        <v>0</v>
      </c>
      <c r="P217" s="104">
        <f t="shared" si="118"/>
        <v>57</v>
      </c>
      <c r="Q217" s="104">
        <f t="shared" si="119"/>
        <v>34</v>
      </c>
      <c r="R217" s="107">
        <f t="shared" si="120"/>
        <v>11.333333333333334</v>
      </c>
      <c r="S217" s="105">
        <f t="shared" si="121"/>
        <v>34</v>
      </c>
      <c r="T217" s="102">
        <v>9.3000000000000007</v>
      </c>
      <c r="U217" s="102">
        <f t="shared" si="122"/>
        <v>3.1620000000000004</v>
      </c>
    </row>
    <row r="218" spans="1:22" x14ac:dyDescent="0.25">
      <c r="A218" s="104" t="str">
        <f>'punt 01'!$B$12</f>
        <v>Zannichellia palustris</v>
      </c>
      <c r="B218" s="104">
        <f>'punt 24'!D12</f>
        <v>0</v>
      </c>
      <c r="C218" s="104">
        <f>'punt 24'!E12</f>
        <v>0</v>
      </c>
      <c r="D218" s="104">
        <f>'punt 24'!F12</f>
        <v>0</v>
      </c>
      <c r="E218" s="104">
        <f>'punt 24'!G12</f>
        <v>0</v>
      </c>
      <c r="F218" s="104">
        <f>'punt 24'!H12</f>
        <v>0</v>
      </c>
      <c r="G218" s="104">
        <f>'punt 24'!I12</f>
        <v>0</v>
      </c>
      <c r="H218" s="104">
        <f>'punt 24'!J12</f>
        <v>0</v>
      </c>
      <c r="I218" s="104">
        <f>'punt 24'!K12</f>
        <v>0</v>
      </c>
      <c r="J218" s="104">
        <f>'punt 24'!L12</f>
        <v>0</v>
      </c>
      <c r="K218" s="104">
        <f>'punt 24'!M12</f>
        <v>0</v>
      </c>
      <c r="L218" s="104">
        <f>'punt 24'!N12</f>
        <v>0</v>
      </c>
      <c r="M218" s="104">
        <f>'punt 24'!O12</f>
        <v>0</v>
      </c>
      <c r="N218" s="104">
        <f>'punt 24'!P12</f>
        <v>0</v>
      </c>
      <c r="O218" s="104">
        <f>'punt 24'!Q12</f>
        <v>0</v>
      </c>
      <c r="P218" s="104">
        <f t="shared" si="118"/>
        <v>0</v>
      </c>
      <c r="Q218" s="104">
        <f t="shared" si="119"/>
        <v>0</v>
      </c>
      <c r="R218" s="107">
        <f t="shared" si="120"/>
        <v>0</v>
      </c>
      <c r="S218" s="105">
        <f t="shared" si="121"/>
        <v>0</v>
      </c>
      <c r="T218" s="102">
        <v>4.4000000000000004</v>
      </c>
      <c r="U218" s="102">
        <f t="shared" si="122"/>
        <v>0</v>
      </c>
    </row>
    <row r="219" spans="1:22" x14ac:dyDescent="0.25">
      <c r="A219" s="108" t="s">
        <v>215</v>
      </c>
      <c r="B219" s="108">
        <v>1</v>
      </c>
      <c r="C219" s="108">
        <v>2</v>
      </c>
      <c r="D219" s="108">
        <v>3</v>
      </c>
      <c r="E219" s="108">
        <v>4</v>
      </c>
      <c r="F219" s="108">
        <v>5</v>
      </c>
      <c r="G219" s="108">
        <v>6</v>
      </c>
      <c r="H219" s="108">
        <v>7</v>
      </c>
      <c r="I219" s="108">
        <v>8</v>
      </c>
      <c r="J219" s="108">
        <v>9</v>
      </c>
      <c r="K219" s="108">
        <v>10</v>
      </c>
      <c r="L219" s="108">
        <v>11</v>
      </c>
      <c r="M219" s="108">
        <v>12</v>
      </c>
      <c r="N219" s="108">
        <v>13</v>
      </c>
      <c r="O219" s="108">
        <v>14</v>
      </c>
      <c r="P219" s="108" t="s">
        <v>201</v>
      </c>
      <c r="Q219" s="108" t="s">
        <v>202</v>
      </c>
      <c r="R219" s="113" t="s">
        <v>203</v>
      </c>
      <c r="S219" s="112" t="s">
        <v>204</v>
      </c>
      <c r="T219" s="108" t="s">
        <v>232</v>
      </c>
      <c r="U219" s="108" t="s">
        <v>231</v>
      </c>
      <c r="V219">
        <f>SUM(U212:U219)</f>
        <v>132.959</v>
      </c>
    </row>
    <row r="220" spans="1:22" x14ac:dyDescent="0.25">
      <c r="A220" s="104" t="str">
        <f>'punt 01'!$B$5</f>
        <v>Flab/draadalg</v>
      </c>
      <c r="B220" s="104">
        <f>'punt 25'!D5</f>
        <v>0</v>
      </c>
      <c r="C220" s="104">
        <f>'punt 25'!E5</f>
        <v>0</v>
      </c>
      <c r="D220" s="104">
        <f>'punt 25'!F5</f>
        <v>0</v>
      </c>
      <c r="E220" s="104">
        <f>'punt 25'!G5</f>
        <v>0</v>
      </c>
      <c r="F220" s="104">
        <f>'punt 25'!H5</f>
        <v>0</v>
      </c>
      <c r="G220" s="104">
        <f>'punt 25'!I5</f>
        <v>0</v>
      </c>
      <c r="H220" s="104">
        <f>'punt 25'!J5</f>
        <v>0</v>
      </c>
      <c r="I220" s="104">
        <f>'punt 25'!K5</f>
        <v>0</v>
      </c>
      <c r="J220" s="104">
        <f>'punt 25'!L5</f>
        <v>0</v>
      </c>
      <c r="K220" s="104">
        <f>'punt 25'!M5</f>
        <v>0</v>
      </c>
      <c r="L220" s="104">
        <f>'punt 25'!N5</f>
        <v>1</v>
      </c>
      <c r="M220" s="104">
        <f>'punt 25'!O5</f>
        <v>0</v>
      </c>
      <c r="N220" s="104">
        <f>'punt 25'!P5</f>
        <v>0</v>
      </c>
      <c r="O220" s="104">
        <f>'punt 25'!Q5</f>
        <v>0</v>
      </c>
      <c r="P220" s="104">
        <f>SUM(B220:O220)</f>
        <v>1</v>
      </c>
      <c r="Q220" s="104">
        <f>MAX(B220:O220)</f>
        <v>1</v>
      </c>
      <c r="R220" s="107">
        <f>AVERAGE(M220:O220)</f>
        <v>0</v>
      </c>
      <c r="S220" s="105">
        <f>IF(R220&gt;Q220,R220,Q220)</f>
        <v>1</v>
      </c>
      <c r="T220" s="102">
        <f>13.9</f>
        <v>13.9</v>
      </c>
      <c r="U220" s="102">
        <f>S220*T220/100</f>
        <v>0.13900000000000001</v>
      </c>
    </row>
    <row r="221" spans="1:22" x14ac:dyDescent="0.25">
      <c r="A221" s="104" t="str">
        <f>'punt 01'!$B$6</f>
        <v>Gekroest fontijnkruid</v>
      </c>
      <c r="B221" s="104">
        <f>'punt 25'!D6</f>
        <v>0</v>
      </c>
      <c r="C221" s="104">
        <f>'punt 25'!E6</f>
        <v>0</v>
      </c>
      <c r="D221" s="104">
        <f>'punt 25'!F6</f>
        <v>0</v>
      </c>
      <c r="E221" s="104">
        <f>'punt 25'!G6</f>
        <v>0</v>
      </c>
      <c r="F221" s="104">
        <f>'punt 25'!H6</f>
        <v>0</v>
      </c>
      <c r="G221" s="104">
        <f>'punt 25'!I6</f>
        <v>0</v>
      </c>
      <c r="H221" s="104">
        <f>'punt 25'!J6</f>
        <v>0</v>
      </c>
      <c r="I221" s="104">
        <f>'punt 25'!K6</f>
        <v>0</v>
      </c>
      <c r="J221" s="104">
        <f>'punt 25'!L6</f>
        <v>0</v>
      </c>
      <c r="K221" s="104">
        <f>'punt 25'!M6</f>
        <v>0</v>
      </c>
      <c r="L221" s="104">
        <f>'punt 25'!N6</f>
        <v>0</v>
      </c>
      <c r="M221" s="104">
        <f>'punt 25'!O6</f>
        <v>0</v>
      </c>
      <c r="N221" s="104">
        <f>'punt 25'!P6</f>
        <v>0</v>
      </c>
      <c r="O221" s="104">
        <f>'punt 25'!Q6</f>
        <v>0</v>
      </c>
      <c r="P221" s="104">
        <f t="shared" ref="P221:P227" si="123">SUM(B221:O221)</f>
        <v>0</v>
      </c>
      <c r="Q221" s="104">
        <f t="shared" ref="Q221:Q227" si="124">MAX(B221:O221)</f>
        <v>0</v>
      </c>
      <c r="R221" s="107">
        <f t="shared" ref="R221:R227" si="125">AVERAGE(M221:O221)</f>
        <v>0</v>
      </c>
      <c r="S221" s="105">
        <f t="shared" ref="S221:S227" si="126">IF(R221&gt;Q221,R221,Q221)</f>
        <v>0</v>
      </c>
      <c r="T221" s="102">
        <v>7.7</v>
      </c>
      <c r="U221" s="102">
        <f t="shared" ref="U221:U227" si="127">S221*T221/100</f>
        <v>0</v>
      </c>
    </row>
    <row r="222" spans="1:22" x14ac:dyDescent="0.25">
      <c r="A222" s="104" t="str">
        <f>'punt 01'!$B$7</f>
        <v>Gewoon kransblad</v>
      </c>
      <c r="B222" s="104">
        <f>'punt 25'!D7</f>
        <v>0</v>
      </c>
      <c r="C222" s="104">
        <f>'punt 25'!E7</f>
        <v>0</v>
      </c>
      <c r="D222" s="104">
        <f>'punt 25'!F7</f>
        <v>0</v>
      </c>
      <c r="E222" s="104">
        <f>'punt 25'!G7</f>
        <v>0</v>
      </c>
      <c r="F222" s="104">
        <f>'punt 25'!H7</f>
        <v>0</v>
      </c>
      <c r="G222" s="104">
        <f>'punt 25'!I7</f>
        <v>0</v>
      </c>
      <c r="H222" s="104">
        <f>'punt 25'!J7</f>
        <v>0</v>
      </c>
      <c r="I222" s="104">
        <f>'punt 25'!K7</f>
        <v>0</v>
      </c>
      <c r="J222" s="104">
        <f>'punt 25'!L7</f>
        <v>0</v>
      </c>
      <c r="K222" s="104">
        <f>'punt 25'!M7</f>
        <v>0</v>
      </c>
      <c r="L222" s="104">
        <f>'punt 25'!N7</f>
        <v>0</v>
      </c>
      <c r="M222" s="104">
        <f>'punt 25'!O7</f>
        <v>0</v>
      </c>
      <c r="N222" s="104">
        <f>'punt 25'!P7</f>
        <v>0</v>
      </c>
      <c r="O222" s="104">
        <f>'punt 25'!Q7</f>
        <v>0</v>
      </c>
      <c r="P222" s="104">
        <f t="shared" si="123"/>
        <v>0</v>
      </c>
      <c r="Q222" s="104">
        <f t="shared" si="124"/>
        <v>0</v>
      </c>
      <c r="R222" s="107">
        <f t="shared" si="125"/>
        <v>0</v>
      </c>
      <c r="S222" s="105">
        <f t="shared" si="126"/>
        <v>0</v>
      </c>
      <c r="T222" s="102">
        <v>9</v>
      </c>
      <c r="U222" s="102">
        <f t="shared" si="127"/>
        <v>0</v>
      </c>
    </row>
    <row r="223" spans="1:22" x14ac:dyDescent="0.25">
      <c r="A223" s="104" t="str">
        <f>'punt 01'!$B$8</f>
        <v>Grof hoornblad</v>
      </c>
      <c r="B223" s="104">
        <f>'punt 25'!D8</f>
        <v>0</v>
      </c>
      <c r="C223" s="104">
        <f>'punt 25'!E8</f>
        <v>0</v>
      </c>
      <c r="D223" s="104">
        <f>'punt 25'!F8</f>
        <v>0</v>
      </c>
      <c r="E223" s="104">
        <f>'punt 25'!G8</f>
        <v>0</v>
      </c>
      <c r="F223" s="104">
        <f>'punt 25'!H8</f>
        <v>0</v>
      </c>
      <c r="G223" s="104">
        <f>'punt 25'!I8</f>
        <v>0</v>
      </c>
      <c r="H223" s="104">
        <f>'punt 25'!J8</f>
        <v>20</v>
      </c>
      <c r="I223" s="104">
        <f>'punt 25'!K8</f>
        <v>0</v>
      </c>
      <c r="J223" s="104">
        <f>'punt 25'!L8</f>
        <v>80</v>
      </c>
      <c r="K223" s="104">
        <f>'punt 25'!M8</f>
        <v>0</v>
      </c>
      <c r="L223" s="104">
        <f>'punt 25'!N8</f>
        <v>54</v>
      </c>
      <c r="M223" s="104">
        <f>'punt 25'!O8</f>
        <v>60</v>
      </c>
      <c r="N223" s="104">
        <f>'punt 25'!P8</f>
        <v>0</v>
      </c>
      <c r="O223" s="104">
        <f>'punt 25'!Q8</f>
        <v>300</v>
      </c>
      <c r="P223" s="104">
        <f t="shared" si="123"/>
        <v>514</v>
      </c>
      <c r="Q223" s="104">
        <f t="shared" si="124"/>
        <v>300</v>
      </c>
      <c r="R223" s="107">
        <f t="shared" si="125"/>
        <v>120</v>
      </c>
      <c r="S223" s="105">
        <f t="shared" si="126"/>
        <v>300</v>
      </c>
      <c r="T223" s="102">
        <v>7.4</v>
      </c>
      <c r="U223" s="102">
        <f t="shared" si="127"/>
        <v>22.2</v>
      </c>
    </row>
    <row r="224" spans="1:22" x14ac:dyDescent="0.25">
      <c r="A224" s="104" t="str">
        <f>'punt 01'!$B$9</f>
        <v>Haarfontijnkruid</v>
      </c>
      <c r="B224" s="104">
        <f>'punt 25'!D9</f>
        <v>0</v>
      </c>
      <c r="C224" s="104">
        <f>'punt 25'!E9</f>
        <v>0</v>
      </c>
      <c r="D224" s="104">
        <f>'punt 25'!F9</f>
        <v>0</v>
      </c>
      <c r="E224" s="104">
        <f>'punt 25'!G9</f>
        <v>0</v>
      </c>
      <c r="F224" s="104">
        <f>'punt 25'!H9</f>
        <v>0</v>
      </c>
      <c r="G224" s="104">
        <f>'punt 25'!I9</f>
        <v>0</v>
      </c>
      <c r="H224" s="104">
        <f>'punt 25'!J9</f>
        <v>0</v>
      </c>
      <c r="I224" s="104">
        <f>'punt 25'!K9</f>
        <v>0</v>
      </c>
      <c r="J224" s="104">
        <f>'punt 25'!L9</f>
        <v>0</v>
      </c>
      <c r="K224" s="104">
        <f>'punt 25'!M9</f>
        <v>0</v>
      </c>
      <c r="L224" s="104">
        <f>'punt 25'!N9</f>
        <v>0</v>
      </c>
      <c r="M224" s="104">
        <f>'punt 25'!O9</f>
        <v>0</v>
      </c>
      <c r="N224" s="104">
        <f>'punt 25'!P9</f>
        <v>0</v>
      </c>
      <c r="O224" s="104">
        <f>'punt 25'!Q9</f>
        <v>0</v>
      </c>
      <c r="P224" s="104">
        <f t="shared" si="123"/>
        <v>0</v>
      </c>
      <c r="Q224" s="104">
        <f t="shared" si="124"/>
        <v>0</v>
      </c>
      <c r="R224" s="107">
        <f t="shared" si="125"/>
        <v>0</v>
      </c>
      <c r="S224" s="105">
        <f t="shared" si="126"/>
        <v>0</v>
      </c>
      <c r="T224" s="102">
        <v>9.6999999999999993</v>
      </c>
      <c r="U224" s="102">
        <f t="shared" si="127"/>
        <v>0</v>
      </c>
    </row>
    <row r="225" spans="1:35" x14ac:dyDescent="0.25">
      <c r="A225" s="104" t="str">
        <f>'punt 01'!$B$10</f>
        <v>schede fontijnkruid</v>
      </c>
      <c r="B225" s="104">
        <f>'punt 25'!D10</f>
        <v>0</v>
      </c>
      <c r="C225" s="104">
        <f>'punt 25'!E10</f>
        <v>0</v>
      </c>
      <c r="D225" s="104">
        <f>'punt 25'!F10</f>
        <v>0</v>
      </c>
      <c r="E225" s="104">
        <f>'punt 25'!G10</f>
        <v>0</v>
      </c>
      <c r="F225" s="104">
        <f>'punt 25'!H10</f>
        <v>0</v>
      </c>
      <c r="G225" s="104">
        <f>'punt 25'!I10</f>
        <v>0</v>
      </c>
      <c r="H225" s="104">
        <f>'punt 25'!J10</f>
        <v>0</v>
      </c>
      <c r="I225" s="104">
        <f>'punt 25'!K10</f>
        <v>0</v>
      </c>
      <c r="J225" s="104">
        <f>'punt 25'!L10</f>
        <v>95</v>
      </c>
      <c r="K225" s="104">
        <f>'punt 25'!M10</f>
        <v>0</v>
      </c>
      <c r="L225" s="104">
        <f>'punt 25'!N10</f>
        <v>0</v>
      </c>
      <c r="M225" s="104">
        <f>'punt 25'!O10</f>
        <v>21</v>
      </c>
      <c r="N225" s="104">
        <f>'punt 25'!P10</f>
        <v>0</v>
      </c>
      <c r="O225" s="104">
        <f>'punt 25'!Q10</f>
        <v>0</v>
      </c>
      <c r="P225" s="104">
        <f t="shared" si="123"/>
        <v>116</v>
      </c>
      <c r="Q225" s="104">
        <f t="shared" si="124"/>
        <v>95</v>
      </c>
      <c r="R225" s="107">
        <f t="shared" si="125"/>
        <v>7</v>
      </c>
      <c r="S225" s="105">
        <f t="shared" si="126"/>
        <v>95</v>
      </c>
      <c r="T225" s="102">
        <v>12.1</v>
      </c>
      <c r="U225" s="102">
        <f t="shared" si="127"/>
        <v>11.494999999999999</v>
      </c>
    </row>
    <row r="226" spans="1:35" x14ac:dyDescent="0.25">
      <c r="A226" s="104" t="str">
        <f>'punt 01'!$B$11</f>
        <v>Smalle waterpest</v>
      </c>
      <c r="B226" s="104">
        <f>'punt 25'!D11</f>
        <v>0</v>
      </c>
      <c r="C226" s="104">
        <f>'punt 25'!E11</f>
        <v>0</v>
      </c>
      <c r="D226" s="104">
        <f>'punt 25'!F11</f>
        <v>0</v>
      </c>
      <c r="E226" s="104">
        <f>'punt 25'!G11</f>
        <v>0</v>
      </c>
      <c r="F226" s="104">
        <f>'punt 25'!H11</f>
        <v>0</v>
      </c>
      <c r="G226" s="104">
        <f>'punt 25'!I11</f>
        <v>0</v>
      </c>
      <c r="H226" s="104">
        <f>'punt 25'!J11</f>
        <v>5</v>
      </c>
      <c r="I226" s="104">
        <f>'punt 25'!K11</f>
        <v>0</v>
      </c>
      <c r="J226" s="104">
        <f>'punt 25'!L11</f>
        <v>5</v>
      </c>
      <c r="K226" s="104">
        <f>'punt 25'!M11</f>
        <v>0</v>
      </c>
      <c r="L226" s="104">
        <f>'punt 25'!N11</f>
        <v>82</v>
      </c>
      <c r="M226" s="104">
        <f>'punt 25'!O11</f>
        <v>6</v>
      </c>
      <c r="N226" s="104">
        <f>'punt 25'!P11</f>
        <v>0</v>
      </c>
      <c r="O226" s="104">
        <f>'punt 25'!Q11</f>
        <v>0</v>
      </c>
      <c r="P226" s="104">
        <f t="shared" si="123"/>
        <v>98</v>
      </c>
      <c r="Q226" s="104">
        <f t="shared" si="124"/>
        <v>82</v>
      </c>
      <c r="R226" s="107">
        <f t="shared" si="125"/>
        <v>2</v>
      </c>
      <c r="S226" s="105">
        <f t="shared" si="126"/>
        <v>82</v>
      </c>
      <c r="T226" s="102">
        <v>9.3000000000000007</v>
      </c>
      <c r="U226" s="102">
        <f t="shared" si="127"/>
        <v>7.6260000000000003</v>
      </c>
    </row>
    <row r="227" spans="1:35" x14ac:dyDescent="0.25">
      <c r="A227" s="104" t="str">
        <f>'punt 01'!$B$12</f>
        <v>Zannichellia palustris</v>
      </c>
      <c r="B227" s="104">
        <f>'punt 25'!D12</f>
        <v>0</v>
      </c>
      <c r="C227" s="104">
        <f>'punt 25'!E12</f>
        <v>0</v>
      </c>
      <c r="D227" s="104">
        <f>'punt 25'!F12</f>
        <v>0</v>
      </c>
      <c r="E227" s="104">
        <f>'punt 25'!G12</f>
        <v>0</v>
      </c>
      <c r="F227" s="104">
        <f>'punt 25'!H12</f>
        <v>0</v>
      </c>
      <c r="G227" s="104">
        <f>'punt 25'!I12</f>
        <v>0</v>
      </c>
      <c r="H227" s="104">
        <f>'punt 25'!J12</f>
        <v>0</v>
      </c>
      <c r="I227" s="104">
        <f>'punt 25'!K12</f>
        <v>0</v>
      </c>
      <c r="J227" s="104">
        <f>'punt 25'!L12</f>
        <v>0</v>
      </c>
      <c r="K227" s="104">
        <f>'punt 25'!M12</f>
        <v>0</v>
      </c>
      <c r="L227" s="104">
        <f>'punt 25'!N12</f>
        <v>0</v>
      </c>
      <c r="M227" s="104">
        <f>'punt 25'!O12</f>
        <v>0</v>
      </c>
      <c r="N227" s="104">
        <f>'punt 25'!P12</f>
        <v>0</v>
      </c>
      <c r="O227" s="104">
        <f>'punt 25'!Q12</f>
        <v>0</v>
      </c>
      <c r="P227" s="104">
        <f t="shared" si="123"/>
        <v>0</v>
      </c>
      <c r="Q227" s="104">
        <f t="shared" si="124"/>
        <v>0</v>
      </c>
      <c r="R227" s="104">
        <f t="shared" si="125"/>
        <v>0</v>
      </c>
      <c r="S227" s="105">
        <f t="shared" si="126"/>
        <v>0</v>
      </c>
      <c r="T227" s="102">
        <v>4.4000000000000004</v>
      </c>
      <c r="U227" s="102">
        <f t="shared" si="127"/>
        <v>0</v>
      </c>
    </row>
    <row r="228" spans="1:35" x14ac:dyDescent="0.25">
      <c r="A228" s="108" t="s">
        <v>229</v>
      </c>
      <c r="B228" s="108">
        <v>1</v>
      </c>
      <c r="C228" s="108">
        <v>2</v>
      </c>
      <c r="D228" s="108">
        <v>3</v>
      </c>
      <c r="E228" s="108">
        <v>4</v>
      </c>
      <c r="F228" s="108">
        <v>5</v>
      </c>
      <c r="G228" s="108">
        <v>6</v>
      </c>
      <c r="H228" s="108">
        <v>7</v>
      </c>
      <c r="I228" s="108">
        <v>8</v>
      </c>
      <c r="J228" s="108">
        <v>9</v>
      </c>
      <c r="K228" s="108">
        <v>10</v>
      </c>
      <c r="L228" s="108">
        <v>11</v>
      </c>
      <c r="M228" s="108">
        <v>12</v>
      </c>
      <c r="N228" s="108">
        <v>13</v>
      </c>
      <c r="O228" s="108">
        <v>14</v>
      </c>
      <c r="P228" s="108" t="s">
        <v>201</v>
      </c>
      <c r="Q228" s="108" t="s">
        <v>202</v>
      </c>
      <c r="R228" s="108" t="s">
        <v>203</v>
      </c>
      <c r="S228" s="112" t="s">
        <v>204</v>
      </c>
      <c r="T228" s="108" t="s">
        <v>232</v>
      </c>
      <c r="U228" s="108" t="s">
        <v>231</v>
      </c>
      <c r="V228">
        <f>SUM(U221:U228)</f>
        <v>41.320999999999998</v>
      </c>
    </row>
    <row r="229" spans="1:35" x14ac:dyDescent="0.25">
      <c r="A229" s="104" t="str">
        <f>'punt 01'!$B$5</f>
        <v>Flab/draadalg</v>
      </c>
      <c r="B229" s="104">
        <f>B3+B13+B22+B31+B40+B49+B58+B67+B76+B85+B94+B103+B112+B121+B130+B139+B148+B157+B166+B175+B184+B193+B202+B211+B220</f>
        <v>0</v>
      </c>
      <c r="C229" s="104">
        <f t="shared" ref="C229:O229" si="128">C3+C13+C22+C31+C40+C49+C58+C67+C76+C85+C94+C103+C112+C121+C130+C139+C148+C157+C166+C175+C184+C193+C202+C211+C220</f>
        <v>0</v>
      </c>
      <c r="D229" s="104">
        <f t="shared" si="128"/>
        <v>2</v>
      </c>
      <c r="E229" s="104">
        <f t="shared" si="128"/>
        <v>0</v>
      </c>
      <c r="F229" s="104">
        <f t="shared" si="128"/>
        <v>252</v>
      </c>
      <c r="G229" s="104">
        <f t="shared" si="128"/>
        <v>377</v>
      </c>
      <c r="H229" s="104">
        <f t="shared" si="128"/>
        <v>380</v>
      </c>
      <c r="I229" s="104">
        <f t="shared" si="128"/>
        <v>965</v>
      </c>
      <c r="J229" s="104">
        <f t="shared" si="128"/>
        <v>445</v>
      </c>
      <c r="K229" s="104">
        <f t="shared" si="128"/>
        <v>0</v>
      </c>
      <c r="L229" s="104">
        <f t="shared" si="128"/>
        <v>526</v>
      </c>
      <c r="M229" s="104">
        <f t="shared" si="128"/>
        <v>0</v>
      </c>
      <c r="N229" s="104">
        <f t="shared" si="128"/>
        <v>108</v>
      </c>
      <c r="O229" s="104">
        <f t="shared" si="128"/>
        <v>165</v>
      </c>
      <c r="P229" s="104">
        <f>SUM(B229:O229)</f>
        <v>3220</v>
      </c>
      <c r="Q229" s="104">
        <f>MAX(B229:O229)</f>
        <v>965</v>
      </c>
      <c r="R229" s="107">
        <f>AVERAGE(M229:O229)</f>
        <v>91</v>
      </c>
      <c r="S229" s="105">
        <f>IF(R229&gt;Q229,R229,Q229)</f>
        <v>965</v>
      </c>
      <c r="T229" s="102">
        <f>13.9</f>
        <v>13.9</v>
      </c>
      <c r="U229" s="102">
        <f>S229*T229/100</f>
        <v>134.13499999999999</v>
      </c>
      <c r="V229" s="115"/>
    </row>
    <row r="230" spans="1:35" x14ac:dyDescent="0.25">
      <c r="A230" s="104" t="str">
        <f>'punt 01'!$B$6</f>
        <v>Gekroest fontijnkruid</v>
      </c>
      <c r="B230" s="104">
        <f t="shared" ref="B230:O230" si="129">B4+B14+B23+B32+B41+B50+B59+B68+B77+B86+B95+B104+B113+B122+B131+B140+B149+B158+B167+B176+B185+B194+B203+B212+B221</f>
        <v>0</v>
      </c>
      <c r="C230" s="104">
        <f t="shared" si="129"/>
        <v>0</v>
      </c>
      <c r="D230" s="104">
        <f t="shared" si="129"/>
        <v>0</v>
      </c>
      <c r="E230" s="104">
        <f t="shared" si="129"/>
        <v>0</v>
      </c>
      <c r="F230" s="104">
        <f t="shared" si="129"/>
        <v>2</v>
      </c>
      <c r="G230" s="104">
        <f t="shared" si="129"/>
        <v>5</v>
      </c>
      <c r="H230" s="104">
        <f t="shared" si="129"/>
        <v>50</v>
      </c>
      <c r="I230" s="104">
        <f t="shared" si="129"/>
        <v>10</v>
      </c>
      <c r="J230" s="104">
        <f t="shared" si="129"/>
        <v>139</v>
      </c>
      <c r="K230" s="104">
        <f t="shared" si="129"/>
        <v>0</v>
      </c>
      <c r="L230" s="104">
        <f t="shared" si="129"/>
        <v>7</v>
      </c>
      <c r="M230" s="104">
        <f t="shared" si="129"/>
        <v>38</v>
      </c>
      <c r="N230" s="104">
        <f t="shared" si="129"/>
        <v>7</v>
      </c>
      <c r="O230" s="104">
        <f t="shared" si="129"/>
        <v>0</v>
      </c>
      <c r="P230" s="104">
        <f t="shared" ref="P230:P236" si="130">SUM(B230:O230)</f>
        <v>258</v>
      </c>
      <c r="Q230" s="104">
        <f t="shared" ref="Q230:Q236" si="131">MAX(B230:O230)</f>
        <v>139</v>
      </c>
      <c r="R230" s="107">
        <f t="shared" ref="R230:R236" si="132">AVERAGE(M230:O230)</f>
        <v>15</v>
      </c>
      <c r="S230" s="105">
        <f t="shared" ref="S230:S236" si="133">IF(R230&gt;Q230,R230,Q230)</f>
        <v>139</v>
      </c>
      <c r="T230" s="102">
        <v>7.7</v>
      </c>
      <c r="U230" s="102">
        <f t="shared" ref="U230:U236" si="134">S230*T230/100</f>
        <v>10.702999999999999</v>
      </c>
      <c r="V230" s="115"/>
    </row>
    <row r="231" spans="1:35" x14ac:dyDescent="0.25">
      <c r="A231" s="104" t="str">
        <f>'punt 01'!$B$7</f>
        <v>Gewoon kransblad</v>
      </c>
      <c r="B231" s="104">
        <f t="shared" ref="B231:O231" si="135">B5+B15+B24+B33+B42+B51+B60+B69+B78+B87+B96+B105+B114+B123+B132+B141+B150+B159+B168+B177+B186+B195+B204+B213+B222</f>
        <v>0</v>
      </c>
      <c r="C231" s="104">
        <f t="shared" si="135"/>
        <v>0</v>
      </c>
      <c r="D231" s="104">
        <f t="shared" si="135"/>
        <v>0</v>
      </c>
      <c r="E231" s="104">
        <f t="shared" si="135"/>
        <v>0</v>
      </c>
      <c r="F231" s="104">
        <f t="shared" si="135"/>
        <v>3</v>
      </c>
      <c r="G231" s="104">
        <f t="shared" si="135"/>
        <v>226</v>
      </c>
      <c r="H231" s="104">
        <f t="shared" si="135"/>
        <v>700</v>
      </c>
      <c r="I231" s="104">
        <f t="shared" si="135"/>
        <v>235</v>
      </c>
      <c r="J231" s="104">
        <f t="shared" si="135"/>
        <v>20</v>
      </c>
      <c r="K231" s="104">
        <f t="shared" si="135"/>
        <v>0</v>
      </c>
      <c r="L231" s="104">
        <f t="shared" si="135"/>
        <v>50</v>
      </c>
      <c r="M231" s="104">
        <f t="shared" si="135"/>
        <v>12</v>
      </c>
      <c r="N231" s="104">
        <f t="shared" si="135"/>
        <v>0</v>
      </c>
      <c r="O231" s="104">
        <f t="shared" si="135"/>
        <v>10</v>
      </c>
      <c r="P231" s="104">
        <f t="shared" si="130"/>
        <v>1256</v>
      </c>
      <c r="Q231" s="104">
        <f t="shared" si="131"/>
        <v>700</v>
      </c>
      <c r="R231" s="107">
        <f t="shared" si="132"/>
        <v>7.333333333333333</v>
      </c>
      <c r="S231" s="105">
        <f t="shared" si="133"/>
        <v>700</v>
      </c>
      <c r="T231" s="102">
        <v>9</v>
      </c>
      <c r="U231" s="102">
        <f t="shared" si="134"/>
        <v>63</v>
      </c>
      <c r="V231" s="115"/>
    </row>
    <row r="232" spans="1:35" x14ac:dyDescent="0.25">
      <c r="A232" s="104" t="str">
        <f>'punt 01'!$B$8</f>
        <v>Grof hoornblad</v>
      </c>
      <c r="B232" s="104">
        <f t="shared" ref="B232:O232" si="136">B6+B16+B25+B34+B43+B52+B61+B70+B79+B88+B97+B106+B115+B124+B133+B142+B151+B160+B169+B178+B187+B196+B205+B214+B223</f>
        <v>0</v>
      </c>
      <c r="C232" s="104">
        <f t="shared" si="136"/>
        <v>0</v>
      </c>
      <c r="D232" s="104">
        <f t="shared" si="136"/>
        <v>0</v>
      </c>
      <c r="E232" s="104">
        <f t="shared" si="136"/>
        <v>0</v>
      </c>
      <c r="F232" s="104">
        <f t="shared" si="136"/>
        <v>910</v>
      </c>
      <c r="G232" s="104">
        <f t="shared" si="136"/>
        <v>1929</v>
      </c>
      <c r="H232" s="104">
        <f t="shared" si="136"/>
        <v>2443</v>
      </c>
      <c r="I232" s="104">
        <f t="shared" si="136"/>
        <v>1225</v>
      </c>
      <c r="J232" s="104">
        <f t="shared" si="136"/>
        <v>3382</v>
      </c>
      <c r="K232" s="104">
        <f t="shared" si="136"/>
        <v>0</v>
      </c>
      <c r="L232" s="104">
        <f t="shared" si="136"/>
        <v>5389</v>
      </c>
      <c r="M232" s="104">
        <f t="shared" si="136"/>
        <v>1416</v>
      </c>
      <c r="N232" s="104">
        <f t="shared" si="136"/>
        <v>2389</v>
      </c>
      <c r="O232" s="104">
        <f t="shared" si="136"/>
        <v>5839</v>
      </c>
      <c r="P232" s="104">
        <f t="shared" si="130"/>
        <v>24922</v>
      </c>
      <c r="Q232" s="104">
        <f t="shared" si="131"/>
        <v>5839</v>
      </c>
      <c r="R232" s="107">
        <f t="shared" si="132"/>
        <v>3214.6666666666665</v>
      </c>
      <c r="S232" s="105">
        <f t="shared" si="133"/>
        <v>5839</v>
      </c>
      <c r="T232" s="102">
        <v>7.4</v>
      </c>
      <c r="U232" s="102">
        <f t="shared" si="134"/>
        <v>432.08600000000001</v>
      </c>
      <c r="V232" s="115"/>
    </row>
    <row r="233" spans="1:35" x14ac:dyDescent="0.25">
      <c r="A233" s="104" t="str">
        <f>'punt 01'!$B$9</f>
        <v>Haarfontijnkruid</v>
      </c>
      <c r="B233" s="104">
        <f t="shared" ref="B233:O233" si="137">B7+B17+B26+B35+B44+B53+B62+B71+B80+B89+B98+B107+B116+B125+B134+B143+B152+B161+B170+B179+B188+B197+B206+B215+B224</f>
        <v>0</v>
      </c>
      <c r="C233" s="104">
        <f t="shared" si="137"/>
        <v>0</v>
      </c>
      <c r="D233" s="104">
        <f t="shared" si="137"/>
        <v>0</v>
      </c>
      <c r="E233" s="104">
        <f t="shared" si="137"/>
        <v>4</v>
      </c>
      <c r="F233" s="104">
        <f t="shared" si="137"/>
        <v>206</v>
      </c>
      <c r="G233" s="104">
        <f t="shared" si="137"/>
        <v>570</v>
      </c>
      <c r="H233" s="104">
        <f t="shared" si="137"/>
        <v>542</v>
      </c>
      <c r="I233" s="104">
        <f t="shared" si="137"/>
        <v>267</v>
      </c>
      <c r="J233" s="104">
        <f t="shared" si="137"/>
        <v>2566</v>
      </c>
      <c r="K233" s="104">
        <f t="shared" si="137"/>
        <v>0</v>
      </c>
      <c r="L233" s="104">
        <f t="shared" si="137"/>
        <v>2533</v>
      </c>
      <c r="M233" s="104">
        <f t="shared" si="137"/>
        <v>1498</v>
      </c>
      <c r="N233" s="104">
        <f t="shared" si="137"/>
        <v>168</v>
      </c>
      <c r="O233" s="104">
        <f t="shared" si="137"/>
        <v>664</v>
      </c>
      <c r="P233" s="104">
        <f t="shared" si="130"/>
        <v>9018</v>
      </c>
      <c r="Q233" s="104">
        <f t="shared" si="131"/>
        <v>2566</v>
      </c>
      <c r="R233" s="107">
        <f t="shared" si="132"/>
        <v>776.66666666666663</v>
      </c>
      <c r="S233" s="105">
        <f t="shared" si="133"/>
        <v>2566</v>
      </c>
      <c r="T233" s="102">
        <v>9.6999999999999993</v>
      </c>
      <c r="U233" s="102">
        <f t="shared" si="134"/>
        <v>248.90199999999996</v>
      </c>
      <c r="V233" s="115"/>
    </row>
    <row r="234" spans="1:35" x14ac:dyDescent="0.25">
      <c r="A234" s="104" t="str">
        <f>'punt 01'!$B$10</f>
        <v>schede fontijnkruid</v>
      </c>
      <c r="B234" s="104">
        <f t="shared" ref="B234:O234" si="138">B8+B18+B27+B36+B45+B54+B63+B72+B81+B90+B99+B108+B117+B126+B135+B144+B153+B162+B171+B180+B189+B198+B207+B216+B225</f>
        <v>0</v>
      </c>
      <c r="C234" s="104">
        <f t="shared" si="138"/>
        <v>0</v>
      </c>
      <c r="D234" s="104">
        <f t="shared" si="138"/>
        <v>0</v>
      </c>
      <c r="E234" s="104">
        <f t="shared" si="138"/>
        <v>0</v>
      </c>
      <c r="F234" s="104">
        <f t="shared" si="138"/>
        <v>303</v>
      </c>
      <c r="G234" s="104">
        <f t="shared" si="138"/>
        <v>130</v>
      </c>
      <c r="H234" s="104">
        <f t="shared" si="138"/>
        <v>116</v>
      </c>
      <c r="I234" s="104">
        <f t="shared" si="138"/>
        <v>898</v>
      </c>
      <c r="J234" s="104">
        <f t="shared" si="138"/>
        <v>996</v>
      </c>
      <c r="K234" s="104">
        <f t="shared" si="138"/>
        <v>0</v>
      </c>
      <c r="L234" s="104">
        <f t="shared" si="138"/>
        <v>1119</v>
      </c>
      <c r="M234" s="104">
        <f t="shared" si="138"/>
        <v>649</v>
      </c>
      <c r="N234" s="104">
        <f t="shared" si="138"/>
        <v>956</v>
      </c>
      <c r="O234" s="104">
        <f t="shared" si="138"/>
        <v>774</v>
      </c>
      <c r="P234" s="104">
        <f t="shared" si="130"/>
        <v>5941</v>
      </c>
      <c r="Q234" s="104">
        <f t="shared" si="131"/>
        <v>1119</v>
      </c>
      <c r="R234" s="107">
        <f t="shared" si="132"/>
        <v>793</v>
      </c>
      <c r="S234" s="105">
        <f t="shared" si="133"/>
        <v>1119</v>
      </c>
      <c r="T234" s="102">
        <v>12.1</v>
      </c>
      <c r="U234" s="102">
        <f t="shared" si="134"/>
        <v>135.399</v>
      </c>
      <c r="V234" s="115"/>
    </row>
    <row r="235" spans="1:35" x14ac:dyDescent="0.25">
      <c r="A235" s="104" t="str">
        <f>'punt 01'!$B$11</f>
        <v>Smalle waterpest</v>
      </c>
      <c r="B235" s="104">
        <f t="shared" ref="B235:O235" si="139">B9+B19+B28+B37+B46+B55+B64+B73+B82+B91+B100+B109+B118+B127+B136+B145+B154+B163+B172+B181+B190+B199+B208+B217+B226</f>
        <v>0</v>
      </c>
      <c r="C235" s="104">
        <f t="shared" si="139"/>
        <v>0</v>
      </c>
      <c r="D235" s="104">
        <f t="shared" si="139"/>
        <v>0</v>
      </c>
      <c r="E235" s="104">
        <f t="shared" si="139"/>
        <v>0</v>
      </c>
      <c r="F235" s="104">
        <f t="shared" si="139"/>
        <v>2156</v>
      </c>
      <c r="G235" s="104">
        <f t="shared" si="139"/>
        <v>4208</v>
      </c>
      <c r="H235" s="104">
        <f t="shared" si="139"/>
        <v>3569</v>
      </c>
      <c r="I235" s="104">
        <f t="shared" si="139"/>
        <v>3670</v>
      </c>
      <c r="J235" s="104">
        <f t="shared" si="139"/>
        <v>8568</v>
      </c>
      <c r="K235" s="104">
        <f t="shared" si="139"/>
        <v>0</v>
      </c>
      <c r="L235" s="104">
        <f t="shared" si="139"/>
        <v>6678</v>
      </c>
      <c r="M235" s="104">
        <f t="shared" si="139"/>
        <v>9148</v>
      </c>
      <c r="N235" s="104">
        <f t="shared" si="139"/>
        <v>12902</v>
      </c>
      <c r="O235" s="104">
        <f t="shared" si="139"/>
        <v>24887</v>
      </c>
      <c r="P235" s="104">
        <f t="shared" si="130"/>
        <v>75786</v>
      </c>
      <c r="Q235" s="104">
        <f t="shared" si="131"/>
        <v>24887</v>
      </c>
      <c r="R235" s="107">
        <f t="shared" si="132"/>
        <v>15645.666666666666</v>
      </c>
      <c r="S235" s="105">
        <f t="shared" si="133"/>
        <v>24887</v>
      </c>
      <c r="T235" s="102">
        <v>9.3000000000000007</v>
      </c>
      <c r="U235" s="102">
        <f t="shared" si="134"/>
        <v>2314.491</v>
      </c>
      <c r="V235" s="115"/>
    </row>
    <row r="236" spans="1:35" x14ac:dyDescent="0.25">
      <c r="A236" s="104" t="str">
        <f>'punt 01'!$B$12</f>
        <v>Zannichellia palustris</v>
      </c>
      <c r="B236" s="104">
        <f t="shared" ref="B236:O236" si="140">B10+B20+B29+B38+B47+B56+B65+B74+B83+B92+B101+B110+B119+B128+B137+B146+B155+B164+B173+B182+B191+B200+B209+B218+B227</f>
        <v>0</v>
      </c>
      <c r="C236" s="104">
        <f t="shared" si="140"/>
        <v>0</v>
      </c>
      <c r="D236" s="104">
        <f t="shared" si="140"/>
        <v>0</v>
      </c>
      <c r="E236" s="104">
        <f t="shared" si="140"/>
        <v>0</v>
      </c>
      <c r="F236" s="104">
        <f t="shared" si="140"/>
        <v>8</v>
      </c>
      <c r="G236" s="104">
        <f t="shared" si="140"/>
        <v>0</v>
      </c>
      <c r="H236" s="104">
        <f t="shared" si="140"/>
        <v>15</v>
      </c>
      <c r="I236" s="104">
        <f t="shared" si="140"/>
        <v>45</v>
      </c>
      <c r="J236" s="104">
        <f t="shared" si="140"/>
        <v>240</v>
      </c>
      <c r="K236" s="104">
        <f t="shared" si="140"/>
        <v>0</v>
      </c>
      <c r="L236" s="104">
        <f t="shared" si="140"/>
        <v>25</v>
      </c>
      <c r="M236" s="104">
        <f t="shared" si="140"/>
        <v>320</v>
      </c>
      <c r="N236" s="104">
        <f t="shared" si="140"/>
        <v>0</v>
      </c>
      <c r="O236" s="104">
        <f t="shared" si="140"/>
        <v>0</v>
      </c>
      <c r="P236" s="104">
        <f t="shared" si="130"/>
        <v>653</v>
      </c>
      <c r="Q236" s="104">
        <f t="shared" si="131"/>
        <v>320</v>
      </c>
      <c r="R236" s="107">
        <f t="shared" si="132"/>
        <v>106.66666666666667</v>
      </c>
      <c r="S236" s="105">
        <f t="shared" si="133"/>
        <v>320</v>
      </c>
      <c r="T236" s="102">
        <v>4.4000000000000004</v>
      </c>
      <c r="U236" s="102">
        <f t="shared" si="134"/>
        <v>14.08</v>
      </c>
      <c r="V236" s="115"/>
    </row>
    <row r="237" spans="1:35" x14ac:dyDescent="0.25">
      <c r="A237" s="103" t="s">
        <v>230</v>
      </c>
      <c r="B237" s="103">
        <f>SUM(B229:B236)</f>
        <v>0</v>
      </c>
      <c r="C237" s="103">
        <f t="shared" ref="C237:P237" si="141">SUM(C229:C236)</f>
        <v>0</v>
      </c>
      <c r="D237" s="103">
        <f t="shared" si="141"/>
        <v>2</v>
      </c>
      <c r="E237" s="103">
        <f t="shared" si="141"/>
        <v>4</v>
      </c>
      <c r="F237" s="103">
        <f t="shared" si="141"/>
        <v>3840</v>
      </c>
      <c r="G237" s="103">
        <f t="shared" si="141"/>
        <v>7445</v>
      </c>
      <c r="H237" s="103">
        <f t="shared" si="141"/>
        <v>7815</v>
      </c>
      <c r="I237" s="103">
        <f t="shared" si="141"/>
        <v>7315</v>
      </c>
      <c r="J237" s="103">
        <f t="shared" si="141"/>
        <v>16356</v>
      </c>
      <c r="K237" s="103">
        <f t="shared" si="141"/>
        <v>0</v>
      </c>
      <c r="L237" s="103">
        <f t="shared" si="141"/>
        <v>16327</v>
      </c>
      <c r="M237" s="103">
        <f t="shared" si="141"/>
        <v>13081</v>
      </c>
      <c r="N237" s="103">
        <f t="shared" si="141"/>
        <v>16530</v>
      </c>
      <c r="O237" s="103">
        <f t="shared" si="141"/>
        <v>32339</v>
      </c>
      <c r="P237" s="103">
        <f t="shared" si="141"/>
        <v>121054</v>
      </c>
      <c r="Q237" s="103"/>
      <c r="R237" s="106">
        <f>SUM(R229:R236)</f>
        <v>20650</v>
      </c>
      <c r="S237" s="106">
        <f>SUM(S229:S236)</f>
        <v>36535</v>
      </c>
      <c r="T237" s="114" t="s">
        <v>198</v>
      </c>
      <c r="U237" s="106">
        <f>SUM(U229:U236)</f>
        <v>3352.7959999999998</v>
      </c>
      <c r="V237" s="114"/>
    </row>
    <row r="239" spans="1:35" x14ac:dyDescent="0.25">
      <c r="A239" s="123" t="s">
        <v>236</v>
      </c>
      <c r="B239" s="123">
        <f>48.6/Z241</f>
        <v>129.6</v>
      </c>
      <c r="C239" s="123"/>
      <c r="D239" s="123"/>
      <c r="E239" s="123"/>
      <c r="F239" s="123"/>
    </row>
    <row r="240" spans="1:35" x14ac:dyDescent="0.25">
      <c r="A240" s="123" t="s">
        <v>237</v>
      </c>
      <c r="B240" s="123">
        <f>(7000*0.09)/(Z241*10)</f>
        <v>168</v>
      </c>
      <c r="C240" s="123"/>
      <c r="D240" s="123" t="s">
        <v>239</v>
      </c>
      <c r="E240" s="123"/>
      <c r="F240" s="124">
        <f>B240/B239</f>
        <v>1.2962962962962963</v>
      </c>
      <c r="V240" s="125" t="s">
        <v>249</v>
      </c>
      <c r="W240" s="126" t="s">
        <v>250</v>
      </c>
      <c r="X240" s="126" t="s">
        <v>251</v>
      </c>
      <c r="Y240" s="126" t="s">
        <v>252</v>
      </c>
      <c r="Z240" s="126" t="s">
        <v>233</v>
      </c>
      <c r="AA240" s="126" t="s">
        <v>234</v>
      </c>
      <c r="AB240" s="126" t="s">
        <v>235</v>
      </c>
      <c r="AC240" s="126" t="s">
        <v>254</v>
      </c>
      <c r="AD240" s="126" t="s">
        <v>250</v>
      </c>
      <c r="AE240" s="126" t="s">
        <v>251</v>
      </c>
      <c r="AF240" s="126" t="s">
        <v>252</v>
      </c>
      <c r="AG240" s="126" t="s">
        <v>233</v>
      </c>
      <c r="AH240" s="126" t="s">
        <v>253</v>
      </c>
      <c r="AI240" s="126" t="s">
        <v>243</v>
      </c>
    </row>
    <row r="241" spans="19:39" x14ac:dyDescent="0.25">
      <c r="V241" s="127">
        <v>1</v>
      </c>
      <c r="W241" s="128">
        <v>0.5</v>
      </c>
      <c r="X241" s="127">
        <v>0.3</v>
      </c>
      <c r="Y241" s="129">
        <v>2.5</v>
      </c>
      <c r="Z241" s="127">
        <f>W241*X241*Y241</f>
        <v>0.375</v>
      </c>
      <c r="AA241" s="130">
        <f>U11</f>
        <v>48.57800000000001</v>
      </c>
      <c r="AB241" s="130">
        <f>AA241/Z241</f>
        <v>129.54133333333337</v>
      </c>
      <c r="AC241" s="130">
        <f>AB241*$X$268</f>
        <v>168.40373333333338</v>
      </c>
      <c r="AD241" s="128">
        <v>0.5</v>
      </c>
      <c r="AE241" s="128">
        <v>2.5</v>
      </c>
      <c r="AF241" s="129">
        <v>45</v>
      </c>
      <c r="AG241" s="130">
        <f>AD241*AE241*AF241</f>
        <v>56.25</v>
      </c>
      <c r="AH241" s="130">
        <f t="shared" ref="AH241:AH265" si="142">(AG241/$AG$266)*$AH$266</f>
        <v>229.01410330560125</v>
      </c>
      <c r="AI241" s="131">
        <f>AC241*AH241</f>
        <v>38566.829982648938</v>
      </c>
    </row>
    <row r="242" spans="19:39" x14ac:dyDescent="0.25">
      <c r="V242" s="127">
        <v>2</v>
      </c>
      <c r="W242" s="128">
        <v>0.5</v>
      </c>
      <c r="X242" s="127">
        <v>0.3</v>
      </c>
      <c r="Y242" s="129">
        <v>3.5</v>
      </c>
      <c r="Z242" s="127">
        <f t="shared" ref="Z242:Z265" si="143">W242*X242*Y242</f>
        <v>0.52500000000000002</v>
      </c>
      <c r="AA242" s="130">
        <v>273.928</v>
      </c>
      <c r="AB242" s="130">
        <f t="shared" ref="AB242:AB265" si="144">AA242/Z242</f>
        <v>521.76761904761906</v>
      </c>
      <c r="AC242" s="130">
        <f t="shared" ref="AC242:AC265" si="145">AB242*$X$268</f>
        <v>678.29790476190476</v>
      </c>
      <c r="AD242" s="128">
        <v>0.5</v>
      </c>
      <c r="AE242" s="128">
        <v>3.5</v>
      </c>
      <c r="AF242" s="129">
        <v>60</v>
      </c>
      <c r="AG242" s="130">
        <f t="shared" ref="AG242:AG265" si="146">AD242*AE242*AF242</f>
        <v>105</v>
      </c>
      <c r="AH242" s="130">
        <f t="shared" si="142"/>
        <v>427.49299283712242</v>
      </c>
      <c r="AI242" s="131">
        <f t="shared" ref="AI242:AI265" si="147">AC242*AH242</f>
        <v>289967.60134181607</v>
      </c>
    </row>
    <row r="243" spans="19:39" x14ac:dyDescent="0.25">
      <c r="V243" s="127">
        <v>3</v>
      </c>
      <c r="W243" s="128">
        <v>0.5</v>
      </c>
      <c r="X243" s="127">
        <v>0.3</v>
      </c>
      <c r="Y243" s="129">
        <v>4</v>
      </c>
      <c r="Z243" s="127">
        <f t="shared" si="143"/>
        <v>0.6</v>
      </c>
      <c r="AA243" s="130">
        <v>202.47000000000003</v>
      </c>
      <c r="AB243" s="130">
        <f t="shared" si="144"/>
        <v>337.45000000000005</v>
      </c>
      <c r="AC243" s="130">
        <f t="shared" si="145"/>
        <v>438.68500000000006</v>
      </c>
      <c r="AD243" s="128">
        <v>0.5</v>
      </c>
      <c r="AE243" s="128">
        <v>9</v>
      </c>
      <c r="AF243" s="129">
        <v>80</v>
      </c>
      <c r="AG243" s="130">
        <f t="shared" si="146"/>
        <v>360</v>
      </c>
      <c r="AH243" s="130">
        <f t="shared" si="142"/>
        <v>1465.690261155848</v>
      </c>
      <c r="AI243" s="131">
        <f t="shared" si="147"/>
        <v>642976.33221515326</v>
      </c>
    </row>
    <row r="244" spans="19:39" x14ac:dyDescent="0.25">
      <c r="V244" s="127">
        <v>4</v>
      </c>
      <c r="W244" s="128">
        <v>0.5</v>
      </c>
      <c r="X244" s="127">
        <v>0.3</v>
      </c>
      <c r="Y244" s="129">
        <v>4</v>
      </c>
      <c r="Z244" s="127">
        <f t="shared" si="143"/>
        <v>0.6</v>
      </c>
      <c r="AA244" s="130">
        <v>463.42200000000008</v>
      </c>
      <c r="AB244" s="130">
        <f t="shared" si="144"/>
        <v>772.37000000000012</v>
      </c>
      <c r="AC244" s="130">
        <f t="shared" si="145"/>
        <v>1004.0810000000002</v>
      </c>
      <c r="AD244" s="128">
        <v>0.5</v>
      </c>
      <c r="AE244" s="128">
        <v>9</v>
      </c>
      <c r="AF244" s="129">
        <v>40</v>
      </c>
      <c r="AG244" s="130">
        <f t="shared" si="146"/>
        <v>180</v>
      </c>
      <c r="AH244" s="130">
        <f t="shared" si="142"/>
        <v>732.84513057792401</v>
      </c>
      <c r="AI244" s="131">
        <f t="shared" si="147"/>
        <v>735835.87155581266</v>
      </c>
    </row>
    <row r="245" spans="19:39" x14ac:dyDescent="0.25">
      <c r="V245" s="127">
        <v>5</v>
      </c>
      <c r="W245" s="128">
        <v>0.5</v>
      </c>
      <c r="X245" s="127">
        <v>0.3</v>
      </c>
      <c r="Y245" s="129">
        <v>2.5</v>
      </c>
      <c r="Z245" s="127">
        <f t="shared" si="143"/>
        <v>0.375</v>
      </c>
      <c r="AA245" s="130">
        <v>171.12</v>
      </c>
      <c r="AB245" s="130">
        <f t="shared" si="144"/>
        <v>456.32</v>
      </c>
      <c r="AC245" s="130">
        <f t="shared" si="145"/>
        <v>593.21600000000001</v>
      </c>
      <c r="AD245" s="128">
        <v>0.5</v>
      </c>
      <c r="AE245" s="128">
        <v>2.5</v>
      </c>
      <c r="AF245" s="129">
        <v>75</v>
      </c>
      <c r="AG245" s="130">
        <f t="shared" si="146"/>
        <v>93.75</v>
      </c>
      <c r="AH245" s="130">
        <f t="shared" si="142"/>
        <v>381.69017217600214</v>
      </c>
      <c r="AI245" s="131">
        <f t="shared" si="147"/>
        <v>226424.71717755927</v>
      </c>
    </row>
    <row r="246" spans="19:39" x14ac:dyDescent="0.25">
      <c r="S246" s="100"/>
      <c r="V246" s="127">
        <v>6</v>
      </c>
      <c r="W246" s="128">
        <v>0.5</v>
      </c>
      <c r="X246" s="127">
        <v>0.3</v>
      </c>
      <c r="Y246" s="129">
        <v>4</v>
      </c>
      <c r="Z246" s="127">
        <f t="shared" si="143"/>
        <v>0.6</v>
      </c>
      <c r="AA246" s="130">
        <v>272.65700000000004</v>
      </c>
      <c r="AB246" s="130">
        <f t="shared" si="144"/>
        <v>454.4283333333334</v>
      </c>
      <c r="AC246" s="130">
        <f t="shared" si="145"/>
        <v>590.75683333333347</v>
      </c>
      <c r="AD246" s="128">
        <v>0.5</v>
      </c>
      <c r="AE246" s="128">
        <v>9</v>
      </c>
      <c r="AF246" s="129">
        <v>80</v>
      </c>
      <c r="AG246" s="130">
        <f t="shared" si="146"/>
        <v>360</v>
      </c>
      <c r="AH246" s="130">
        <f t="shared" si="142"/>
        <v>1465.690261155848</v>
      </c>
      <c r="AI246" s="131">
        <f t="shared" si="147"/>
        <v>865866.53732793534</v>
      </c>
    </row>
    <row r="247" spans="19:39" x14ac:dyDescent="0.25">
      <c r="V247" s="127">
        <v>7</v>
      </c>
      <c r="W247" s="128">
        <v>0.5</v>
      </c>
      <c r="X247" s="127">
        <v>0.3</v>
      </c>
      <c r="Y247" s="129">
        <v>4</v>
      </c>
      <c r="Z247" s="127">
        <f t="shared" si="143"/>
        <v>0.6</v>
      </c>
      <c r="AA247" s="130">
        <v>153.83000000000001</v>
      </c>
      <c r="AB247" s="130">
        <f t="shared" si="144"/>
        <v>256.38333333333338</v>
      </c>
      <c r="AC247" s="130">
        <f t="shared" si="145"/>
        <v>333.2983333333334</v>
      </c>
      <c r="AD247" s="128">
        <v>0.5</v>
      </c>
      <c r="AE247" s="128">
        <v>9</v>
      </c>
      <c r="AF247" s="129">
        <v>70</v>
      </c>
      <c r="AG247" s="130">
        <f t="shared" si="146"/>
        <v>315</v>
      </c>
      <c r="AH247" s="130">
        <f t="shared" si="142"/>
        <v>1282.4789785113674</v>
      </c>
      <c r="AI247" s="131">
        <f t="shared" si="147"/>
        <v>427448.10607287462</v>
      </c>
      <c r="AJ247" s="98"/>
      <c r="AK247" s="98"/>
      <c r="AL247" s="98"/>
      <c r="AM247" s="98"/>
    </row>
    <row r="248" spans="19:39" x14ac:dyDescent="0.25">
      <c r="V248" s="127">
        <v>8</v>
      </c>
      <c r="W248" s="128">
        <v>0.5</v>
      </c>
      <c r="X248" s="127">
        <v>0.3</v>
      </c>
      <c r="Y248" s="129">
        <v>4</v>
      </c>
      <c r="Z248" s="127">
        <f t="shared" si="143"/>
        <v>0.6</v>
      </c>
      <c r="AA248" s="130">
        <v>112.82300000000001</v>
      </c>
      <c r="AB248" s="130">
        <f t="shared" si="144"/>
        <v>188.03833333333336</v>
      </c>
      <c r="AC248" s="130">
        <f t="shared" si="145"/>
        <v>244.44983333333337</v>
      </c>
      <c r="AD248" s="128">
        <v>1</v>
      </c>
      <c r="AE248" s="128">
        <v>8</v>
      </c>
      <c r="AF248" s="129">
        <v>65</v>
      </c>
      <c r="AG248" s="130">
        <f t="shared" si="146"/>
        <v>520</v>
      </c>
      <c r="AH248" s="130">
        <f t="shared" si="142"/>
        <v>2117.1081550028916</v>
      </c>
      <c r="AI248" s="131">
        <f t="shared" si="147"/>
        <v>517526.73563909775</v>
      </c>
    </row>
    <row r="249" spans="19:39" x14ac:dyDescent="0.25">
      <c r="V249" s="127">
        <v>9</v>
      </c>
      <c r="W249" s="128">
        <v>0.5</v>
      </c>
      <c r="X249" s="127">
        <v>0.3</v>
      </c>
      <c r="Y249" s="129">
        <v>4</v>
      </c>
      <c r="Z249" s="127">
        <f t="shared" si="143"/>
        <v>0.6</v>
      </c>
      <c r="AA249" s="130">
        <v>333.80200000000002</v>
      </c>
      <c r="AB249" s="130">
        <f t="shared" si="144"/>
        <v>556.3366666666667</v>
      </c>
      <c r="AC249" s="130">
        <f t="shared" si="145"/>
        <v>723.23766666666677</v>
      </c>
      <c r="AD249" s="128">
        <v>0.5</v>
      </c>
      <c r="AE249" s="128">
        <v>12</v>
      </c>
      <c r="AF249" s="129">
        <v>145</v>
      </c>
      <c r="AG249" s="130">
        <f t="shared" si="146"/>
        <v>870</v>
      </c>
      <c r="AH249" s="130">
        <f t="shared" si="142"/>
        <v>3542.0847977932999</v>
      </c>
      <c r="AI249" s="131">
        <f t="shared" si="147"/>
        <v>2561769.1442914982</v>
      </c>
    </row>
    <row r="250" spans="19:39" x14ac:dyDescent="0.25">
      <c r="V250" s="127">
        <v>10</v>
      </c>
      <c r="W250" s="128">
        <v>0.5</v>
      </c>
      <c r="X250" s="127">
        <v>0.3</v>
      </c>
      <c r="Y250" s="129">
        <v>4</v>
      </c>
      <c r="Z250" s="127">
        <f t="shared" si="143"/>
        <v>0.6</v>
      </c>
      <c r="AA250" s="130">
        <v>317.92099999999999</v>
      </c>
      <c r="AB250" s="130">
        <f t="shared" si="144"/>
        <v>529.86833333333334</v>
      </c>
      <c r="AC250" s="130">
        <f t="shared" si="145"/>
        <v>688.82883333333336</v>
      </c>
      <c r="AD250" s="128">
        <v>0.5</v>
      </c>
      <c r="AE250" s="128">
        <v>11</v>
      </c>
      <c r="AF250" s="129">
        <v>135</v>
      </c>
      <c r="AG250" s="130">
        <f t="shared" si="146"/>
        <v>742.5</v>
      </c>
      <c r="AH250" s="130">
        <f t="shared" si="142"/>
        <v>3022.9861636339369</v>
      </c>
      <c r="AI250" s="131">
        <f t="shared" si="147"/>
        <v>2082320.0322787741</v>
      </c>
    </row>
    <row r="251" spans="19:39" x14ac:dyDescent="0.25">
      <c r="V251" s="127">
        <v>11</v>
      </c>
      <c r="W251" s="128">
        <v>0.5</v>
      </c>
      <c r="X251" s="127">
        <v>0.3</v>
      </c>
      <c r="Y251" s="129">
        <v>4</v>
      </c>
      <c r="Z251" s="127">
        <f t="shared" si="143"/>
        <v>0.6</v>
      </c>
      <c r="AA251" s="130">
        <v>237.93300000000002</v>
      </c>
      <c r="AB251" s="130">
        <f t="shared" si="144"/>
        <v>396.55500000000006</v>
      </c>
      <c r="AC251" s="130">
        <f t="shared" si="145"/>
        <v>515.52150000000006</v>
      </c>
      <c r="AD251" s="128">
        <v>0.5</v>
      </c>
      <c r="AE251" s="128">
        <v>11</v>
      </c>
      <c r="AF251" s="129">
        <v>100</v>
      </c>
      <c r="AG251" s="130">
        <f t="shared" si="146"/>
        <v>550</v>
      </c>
      <c r="AH251" s="130">
        <f t="shared" si="142"/>
        <v>2239.2490100992127</v>
      </c>
      <c r="AI251" s="131">
        <f t="shared" si="147"/>
        <v>1154381.0085598615</v>
      </c>
    </row>
    <row r="252" spans="19:39" x14ac:dyDescent="0.25">
      <c r="V252" s="127">
        <v>12</v>
      </c>
      <c r="W252" s="128">
        <v>0.5</v>
      </c>
      <c r="X252" s="127">
        <v>0.3</v>
      </c>
      <c r="Y252" s="129">
        <v>2.5</v>
      </c>
      <c r="Z252" s="127">
        <f t="shared" si="143"/>
        <v>0.375</v>
      </c>
      <c r="AA252" s="130">
        <v>116.99400000000001</v>
      </c>
      <c r="AB252" s="130">
        <f t="shared" si="144"/>
        <v>311.98400000000004</v>
      </c>
      <c r="AC252" s="130">
        <f t="shared" si="145"/>
        <v>405.57920000000007</v>
      </c>
      <c r="AD252" s="128">
        <v>0.5</v>
      </c>
      <c r="AE252" s="128">
        <v>2.5</v>
      </c>
      <c r="AF252" s="129">
        <v>85</v>
      </c>
      <c r="AG252" s="130">
        <f t="shared" si="146"/>
        <v>106.25</v>
      </c>
      <c r="AH252" s="130">
        <f t="shared" si="142"/>
        <v>432.58219513280244</v>
      </c>
      <c r="AI252" s="131">
        <f t="shared" si="147"/>
        <v>175446.34063620595</v>
      </c>
    </row>
    <row r="253" spans="19:39" x14ac:dyDescent="0.25">
      <c r="V253" s="127">
        <v>13</v>
      </c>
      <c r="W253" s="128">
        <v>0.5</v>
      </c>
      <c r="X253" s="127">
        <v>0.3</v>
      </c>
      <c r="Y253" s="129">
        <v>3</v>
      </c>
      <c r="Z253" s="127">
        <f t="shared" si="143"/>
        <v>0.44999999999999996</v>
      </c>
      <c r="AA253" s="130">
        <v>146.94000000000003</v>
      </c>
      <c r="AB253" s="130">
        <f t="shared" si="144"/>
        <v>326.53333333333342</v>
      </c>
      <c r="AC253" s="130">
        <f t="shared" si="145"/>
        <v>424.49333333333345</v>
      </c>
      <c r="AD253" s="128">
        <v>0.5</v>
      </c>
      <c r="AE253" s="128">
        <v>3</v>
      </c>
      <c r="AF253" s="129">
        <v>60</v>
      </c>
      <c r="AG253" s="130">
        <f t="shared" si="146"/>
        <v>90</v>
      </c>
      <c r="AH253" s="130">
        <f t="shared" si="142"/>
        <v>366.42256528896201</v>
      </c>
      <c r="AI253" s="131">
        <f t="shared" si="147"/>
        <v>155543.93614806249</v>
      </c>
    </row>
    <row r="254" spans="19:39" x14ac:dyDescent="0.25">
      <c r="V254" s="127">
        <v>14</v>
      </c>
      <c r="W254" s="128">
        <v>0.5</v>
      </c>
      <c r="X254" s="127">
        <v>0.3</v>
      </c>
      <c r="Y254" s="129">
        <v>3</v>
      </c>
      <c r="Z254" s="127">
        <f t="shared" si="143"/>
        <v>0.44999999999999996</v>
      </c>
      <c r="AA254" s="130">
        <v>157.715</v>
      </c>
      <c r="AB254" s="130">
        <f t="shared" si="144"/>
        <v>350.47777777777782</v>
      </c>
      <c r="AC254" s="130">
        <f t="shared" si="145"/>
        <v>455.62111111111119</v>
      </c>
      <c r="AD254" s="128">
        <v>0.5</v>
      </c>
      <c r="AE254" s="128">
        <v>3</v>
      </c>
      <c r="AF254" s="129">
        <v>60</v>
      </c>
      <c r="AG254" s="130">
        <f t="shared" si="146"/>
        <v>90</v>
      </c>
      <c r="AH254" s="130">
        <f t="shared" si="142"/>
        <v>366.42256528896201</v>
      </c>
      <c r="AI254" s="131">
        <f t="shared" si="147"/>
        <v>166949.85633314055</v>
      </c>
    </row>
    <row r="255" spans="19:39" x14ac:dyDescent="0.25">
      <c r="V255" s="127">
        <v>15</v>
      </c>
      <c r="W255" s="128">
        <v>0.5</v>
      </c>
      <c r="X255" s="127">
        <v>0.3</v>
      </c>
      <c r="Y255" s="129">
        <v>3.5</v>
      </c>
      <c r="Z255" s="127">
        <f t="shared" si="143"/>
        <v>0.52500000000000002</v>
      </c>
      <c r="AA255" s="130">
        <v>105.21100000000001</v>
      </c>
      <c r="AB255" s="130">
        <f t="shared" si="144"/>
        <v>200.40190476190477</v>
      </c>
      <c r="AC255" s="130">
        <f t="shared" si="145"/>
        <v>260.5224761904762</v>
      </c>
      <c r="AD255" s="128">
        <v>0.5</v>
      </c>
      <c r="AE255" s="128">
        <v>3.5</v>
      </c>
      <c r="AF255" s="129">
        <v>35</v>
      </c>
      <c r="AG255" s="130">
        <f t="shared" si="146"/>
        <v>61.25</v>
      </c>
      <c r="AH255" s="130">
        <f t="shared" si="142"/>
        <v>249.37091248832141</v>
      </c>
      <c r="AI255" s="131">
        <f t="shared" si="147"/>
        <v>64966.727611336035</v>
      </c>
    </row>
    <row r="256" spans="19:39" x14ac:dyDescent="0.25">
      <c r="V256" s="127">
        <v>16</v>
      </c>
      <c r="W256" s="128">
        <v>0.5</v>
      </c>
      <c r="X256" s="127">
        <v>0.3</v>
      </c>
      <c r="Y256" s="129">
        <v>2.5</v>
      </c>
      <c r="Z256" s="127">
        <f t="shared" si="143"/>
        <v>0.375</v>
      </c>
      <c r="AA256" s="130">
        <v>295.79600000000005</v>
      </c>
      <c r="AB256" s="130">
        <f t="shared" si="144"/>
        <v>788.7893333333335</v>
      </c>
      <c r="AC256" s="130">
        <f t="shared" si="145"/>
        <v>1025.4261333333336</v>
      </c>
      <c r="AD256" s="128">
        <v>0.5</v>
      </c>
      <c r="AE256" s="128">
        <v>2.5</v>
      </c>
      <c r="AF256" s="129">
        <v>45</v>
      </c>
      <c r="AG256" s="130">
        <f t="shared" si="146"/>
        <v>56.25</v>
      </c>
      <c r="AH256" s="130">
        <f t="shared" si="142"/>
        <v>229.01410330560125</v>
      </c>
      <c r="AI256" s="131">
        <f t="shared" si="147"/>
        <v>234837.0464314633</v>
      </c>
    </row>
    <row r="257" spans="22:38" x14ac:dyDescent="0.25">
      <c r="V257" s="127">
        <v>17</v>
      </c>
      <c r="W257" s="128">
        <v>0.9</v>
      </c>
      <c r="X257" s="127">
        <v>0.3</v>
      </c>
      <c r="Y257" s="129">
        <v>4</v>
      </c>
      <c r="Z257" s="127">
        <f t="shared" si="143"/>
        <v>1.08</v>
      </c>
      <c r="AA257" s="130">
        <v>267.827</v>
      </c>
      <c r="AB257" s="130">
        <f t="shared" si="144"/>
        <v>247.98796296296294</v>
      </c>
      <c r="AC257" s="130">
        <f t="shared" si="145"/>
        <v>322.38435185185182</v>
      </c>
      <c r="AD257" s="128">
        <v>0.9</v>
      </c>
      <c r="AE257" s="128">
        <v>8</v>
      </c>
      <c r="AF257" s="129">
        <v>25</v>
      </c>
      <c r="AG257" s="130">
        <f t="shared" si="146"/>
        <v>180</v>
      </c>
      <c r="AH257" s="130">
        <f t="shared" si="142"/>
        <v>732.84513057792401</v>
      </c>
      <c r="AI257" s="131">
        <f t="shared" si="147"/>
        <v>236257.80242914974</v>
      </c>
    </row>
    <row r="258" spans="22:38" x14ac:dyDescent="0.25">
      <c r="V258" s="127">
        <v>18</v>
      </c>
      <c r="W258" s="128">
        <v>0.9</v>
      </c>
      <c r="X258" s="127">
        <v>0.3</v>
      </c>
      <c r="Y258" s="129">
        <v>4</v>
      </c>
      <c r="Z258" s="127">
        <f t="shared" si="143"/>
        <v>1.08</v>
      </c>
      <c r="AA258" s="130">
        <v>162.94200000000001</v>
      </c>
      <c r="AB258" s="130">
        <f t="shared" si="144"/>
        <v>150.87222222222221</v>
      </c>
      <c r="AC258" s="130">
        <f t="shared" si="145"/>
        <v>196.13388888888886</v>
      </c>
      <c r="AD258" s="128">
        <v>0.9</v>
      </c>
      <c r="AE258" s="128">
        <v>8.5</v>
      </c>
      <c r="AF258" s="129">
        <v>45</v>
      </c>
      <c r="AG258" s="130">
        <f t="shared" si="146"/>
        <v>344.25</v>
      </c>
      <c r="AH258" s="130">
        <f t="shared" si="142"/>
        <v>1401.5663122302799</v>
      </c>
      <c r="AI258" s="131">
        <f t="shared" si="147"/>
        <v>274894.65135338344</v>
      </c>
    </row>
    <row r="259" spans="22:38" x14ac:dyDescent="0.25">
      <c r="V259" s="127">
        <v>19</v>
      </c>
      <c r="W259" s="128">
        <v>0.5</v>
      </c>
      <c r="X259" s="127">
        <v>0.3</v>
      </c>
      <c r="Y259" s="129">
        <v>4</v>
      </c>
      <c r="Z259" s="127">
        <f t="shared" si="143"/>
        <v>0.6</v>
      </c>
      <c r="AA259" s="135">
        <v>0.77200000000000002</v>
      </c>
      <c r="AB259" s="135">
        <f t="shared" si="144"/>
        <v>1.2866666666666668</v>
      </c>
      <c r="AC259" s="135">
        <f t="shared" si="145"/>
        <v>1.672666666666667</v>
      </c>
      <c r="AD259" s="128">
        <v>0.5</v>
      </c>
      <c r="AE259" s="128">
        <v>4</v>
      </c>
      <c r="AF259" s="129">
        <v>45</v>
      </c>
      <c r="AG259" s="130">
        <f t="shared" si="146"/>
        <v>90</v>
      </c>
      <c r="AH259" s="130">
        <f t="shared" si="142"/>
        <v>366.42256528896201</v>
      </c>
      <c r="AI259" s="131">
        <f t="shared" si="147"/>
        <v>612.90281087333722</v>
      </c>
    </row>
    <row r="260" spans="22:38" x14ac:dyDescent="0.25">
      <c r="V260" s="127">
        <v>20</v>
      </c>
      <c r="W260" s="128">
        <v>0.5</v>
      </c>
      <c r="X260" s="127">
        <v>0.3</v>
      </c>
      <c r="Y260" s="129">
        <v>4</v>
      </c>
      <c r="Z260" s="127">
        <f t="shared" si="143"/>
        <v>0.6</v>
      </c>
      <c r="AA260" s="130">
        <v>23.754999999999999</v>
      </c>
      <c r="AB260" s="130">
        <f t="shared" si="144"/>
        <v>39.591666666666669</v>
      </c>
      <c r="AC260" s="130">
        <f t="shared" si="145"/>
        <v>51.469166666666673</v>
      </c>
      <c r="AD260" s="128">
        <v>0.5</v>
      </c>
      <c r="AE260" s="128">
        <v>4</v>
      </c>
      <c r="AF260" s="129">
        <v>35</v>
      </c>
      <c r="AG260" s="130">
        <f t="shared" si="146"/>
        <v>70</v>
      </c>
      <c r="AH260" s="130">
        <f t="shared" si="142"/>
        <v>284.99532855808161</v>
      </c>
      <c r="AI260" s="131">
        <f t="shared" si="147"/>
        <v>14668.47206477733</v>
      </c>
    </row>
    <row r="261" spans="22:38" x14ac:dyDescent="0.25">
      <c r="V261" s="127">
        <v>21</v>
      </c>
      <c r="W261" s="128">
        <v>0.5</v>
      </c>
      <c r="X261" s="127">
        <v>0.3</v>
      </c>
      <c r="Y261" s="129">
        <v>4</v>
      </c>
      <c r="Z261" s="127">
        <f t="shared" si="143"/>
        <v>0.6</v>
      </c>
      <c r="AA261" s="130">
        <v>16.997</v>
      </c>
      <c r="AB261" s="130">
        <f t="shared" si="144"/>
        <v>28.328333333333333</v>
      </c>
      <c r="AC261" s="130">
        <f t="shared" si="145"/>
        <v>36.826833333333333</v>
      </c>
      <c r="AD261" s="128">
        <v>0.5</v>
      </c>
      <c r="AE261" s="128">
        <v>4.5</v>
      </c>
      <c r="AF261" s="129">
        <v>30</v>
      </c>
      <c r="AG261" s="130">
        <f t="shared" si="146"/>
        <v>67.5</v>
      </c>
      <c r="AH261" s="130">
        <f t="shared" si="142"/>
        <v>274.8169239667215</v>
      </c>
      <c r="AI261" s="131">
        <f t="shared" si="147"/>
        <v>10120.637056101792</v>
      </c>
    </row>
    <row r="262" spans="22:38" x14ac:dyDescent="0.25">
      <c r="V262" s="127">
        <v>22</v>
      </c>
      <c r="W262" s="128">
        <v>0.5</v>
      </c>
      <c r="X262" s="127">
        <v>0.3</v>
      </c>
      <c r="Y262" s="129">
        <v>4</v>
      </c>
      <c r="Z262" s="127">
        <f t="shared" si="143"/>
        <v>0.6</v>
      </c>
      <c r="AA262" s="130">
        <v>132.31299999999999</v>
      </c>
      <c r="AB262" s="130">
        <f t="shared" si="144"/>
        <v>220.52166666666665</v>
      </c>
      <c r="AC262" s="130">
        <f t="shared" si="145"/>
        <v>286.67816666666664</v>
      </c>
      <c r="AD262" s="128">
        <v>0.5</v>
      </c>
      <c r="AE262" s="128">
        <v>5</v>
      </c>
      <c r="AF262" s="129">
        <v>25</v>
      </c>
      <c r="AG262" s="130">
        <f t="shared" si="146"/>
        <v>62.5</v>
      </c>
      <c r="AH262" s="130">
        <f t="shared" si="142"/>
        <v>254.46011478400143</v>
      </c>
      <c r="AI262" s="131">
        <f t="shared" si="147"/>
        <v>72948.159196067092</v>
      </c>
    </row>
    <row r="263" spans="22:38" x14ac:dyDescent="0.25">
      <c r="V263" s="127">
        <v>23</v>
      </c>
      <c r="W263" s="128">
        <v>0.5</v>
      </c>
      <c r="X263" s="127">
        <v>0.3</v>
      </c>
      <c r="Y263" s="129">
        <v>4</v>
      </c>
      <c r="Z263" s="127">
        <f t="shared" si="143"/>
        <v>0.6</v>
      </c>
      <c r="AA263" s="130">
        <v>77.216999999999999</v>
      </c>
      <c r="AB263" s="130">
        <f t="shared" si="144"/>
        <v>128.69499999999999</v>
      </c>
      <c r="AC263" s="130">
        <f t="shared" si="145"/>
        <v>167.30349999999999</v>
      </c>
      <c r="AD263" s="128">
        <v>0.5</v>
      </c>
      <c r="AE263" s="128">
        <v>5.5</v>
      </c>
      <c r="AF263" s="129">
        <v>40</v>
      </c>
      <c r="AG263" s="130">
        <f t="shared" si="146"/>
        <v>110</v>
      </c>
      <c r="AH263" s="130">
        <f t="shared" si="142"/>
        <v>447.84980201984246</v>
      </c>
      <c r="AI263" s="131">
        <f t="shared" si="147"/>
        <v>74926.8393522267</v>
      </c>
    </row>
    <row r="264" spans="22:38" x14ac:dyDescent="0.25">
      <c r="V264" s="127">
        <v>24</v>
      </c>
      <c r="W264" s="128">
        <v>0.5</v>
      </c>
      <c r="X264" s="127">
        <v>0.3</v>
      </c>
      <c r="Y264" s="129">
        <v>4</v>
      </c>
      <c r="Z264" s="127">
        <f t="shared" si="143"/>
        <v>0.6</v>
      </c>
      <c r="AA264" s="130">
        <v>132.959</v>
      </c>
      <c r="AB264" s="130">
        <f t="shared" si="144"/>
        <v>221.59833333333336</v>
      </c>
      <c r="AC264" s="130">
        <f t="shared" si="145"/>
        <v>288.07783333333339</v>
      </c>
      <c r="AD264" s="128">
        <v>0.5</v>
      </c>
      <c r="AE264" s="128">
        <v>4.5</v>
      </c>
      <c r="AF264" s="129">
        <v>35</v>
      </c>
      <c r="AG264" s="130">
        <f t="shared" si="146"/>
        <v>78.75</v>
      </c>
      <c r="AH264" s="130">
        <f t="shared" si="142"/>
        <v>320.61974462784184</v>
      </c>
      <c r="AI264" s="131">
        <f t="shared" si="147"/>
        <v>92363.441356275333</v>
      </c>
    </row>
    <row r="265" spans="22:38" ht="15.75" thickBot="1" x14ac:dyDescent="0.3">
      <c r="V265" s="127">
        <v>25</v>
      </c>
      <c r="W265" s="128">
        <v>0.5</v>
      </c>
      <c r="X265" s="127">
        <v>0.3</v>
      </c>
      <c r="Y265" s="129">
        <v>3</v>
      </c>
      <c r="Z265" s="127">
        <f t="shared" si="143"/>
        <v>0.44999999999999996</v>
      </c>
      <c r="AA265" s="130">
        <v>41.320999999999998</v>
      </c>
      <c r="AB265" s="130">
        <f t="shared" si="144"/>
        <v>91.824444444444453</v>
      </c>
      <c r="AC265" s="130">
        <f t="shared" si="145"/>
        <v>119.37177777777779</v>
      </c>
      <c r="AD265" s="128">
        <v>0.5</v>
      </c>
      <c r="AE265" s="128">
        <v>3</v>
      </c>
      <c r="AF265" s="129">
        <v>40</v>
      </c>
      <c r="AG265" s="130">
        <f t="shared" si="146"/>
        <v>60</v>
      </c>
      <c r="AH265" s="130">
        <f t="shared" si="142"/>
        <v>244.28171019264138</v>
      </c>
      <c r="AI265" s="130">
        <f t="shared" si="147"/>
        <v>29160.342024291505</v>
      </c>
      <c r="AJ265" s="104"/>
    </row>
    <row r="266" spans="22:38" ht="16.5" thickTop="1" thickBot="1" x14ac:dyDescent="0.3">
      <c r="V266" s="132"/>
      <c r="W266" s="132" t="s">
        <v>201</v>
      </c>
      <c r="X266" s="132"/>
      <c r="Y266" s="132"/>
      <c r="Z266" s="132">
        <f>SUM(Z241:Z265)</f>
        <v>14.459999999999997</v>
      </c>
      <c r="AA266" s="132"/>
      <c r="AB266" s="132"/>
      <c r="AC266" s="132"/>
      <c r="AD266" s="132"/>
      <c r="AE266" s="132"/>
      <c r="AF266" s="132"/>
      <c r="AG266" s="133">
        <f>SUM(AG241:AG265)</f>
        <v>5619.25</v>
      </c>
      <c r="AH266" s="132">
        <v>22878</v>
      </c>
      <c r="AI266" s="133">
        <f>SUM(AI241:AI265)</f>
        <v>11146780.071246387</v>
      </c>
      <c r="AJ266" s="104" t="s">
        <v>240</v>
      </c>
    </row>
    <row r="267" spans="22:38" ht="15.75" thickTop="1" x14ac:dyDescent="0.25">
      <c r="AH267" s="104"/>
      <c r="AI267" s="121">
        <f>AI266/10^3</f>
        <v>11146.780071246387</v>
      </c>
      <c r="AJ267" s="116" t="s">
        <v>241</v>
      </c>
      <c r="AK267">
        <f>AI267/10^3</f>
        <v>11.146780071246386</v>
      </c>
    </row>
    <row r="268" spans="22:38" x14ac:dyDescent="0.25">
      <c r="W268" t="s">
        <v>255</v>
      </c>
      <c r="X268" s="134">
        <v>1.3</v>
      </c>
      <c r="AH268" s="103" t="s">
        <v>244</v>
      </c>
      <c r="AI268" s="119">
        <f>AI267/10^5</f>
        <v>0.11146780071246387</v>
      </c>
      <c r="AJ268" s="120" t="s">
        <v>242</v>
      </c>
      <c r="AK268" s="104" t="s">
        <v>245</v>
      </c>
      <c r="AL268" s="102"/>
    </row>
    <row r="269" spans="22:38" x14ac:dyDescent="0.25">
      <c r="AI269" s="122">
        <f xml:space="preserve"> AI267/(14*7)</f>
        <v>113.74265378822844</v>
      </c>
      <c r="AJ269" s="101" t="s">
        <v>246</v>
      </c>
      <c r="AK269" s="104" t="s">
        <v>247</v>
      </c>
    </row>
    <row r="270" spans="22:38" x14ac:dyDescent="0.25">
      <c r="X270">
        <v>7728077</v>
      </c>
      <c r="Y270">
        <f>AI266/X270</f>
        <v>1.4423743540917602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showZeros="0" zoomScale="64" zoomScaleNormal="64" workbookViewId="0">
      <selection activeCell="L13" sqref="L13"/>
    </sheetView>
  </sheetViews>
  <sheetFormatPr defaultRowHeight="15" x14ac:dyDescent="0.25"/>
  <cols>
    <col min="2" max="2" width="27.5703125" bestFit="1" customWidth="1"/>
    <col min="3" max="3" width="30.28515625" bestFit="1" customWidth="1"/>
    <col min="4" max="17" width="26.85546875" customWidth="1"/>
  </cols>
  <sheetData>
    <row r="1" spans="1:18" ht="22.5" x14ac:dyDescent="0.3">
      <c r="A1" s="1"/>
      <c r="B1" s="4" t="s">
        <v>1</v>
      </c>
      <c r="C1" s="2"/>
      <c r="D1" s="3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25">
      <c r="A2" s="1"/>
      <c r="B2" s="1"/>
      <c r="C2" s="40" t="s">
        <v>100</v>
      </c>
      <c r="D2" s="37" t="s">
        <v>101</v>
      </c>
      <c r="E2" s="37" t="s">
        <v>102</v>
      </c>
      <c r="F2" s="37" t="s">
        <v>103</v>
      </c>
      <c r="G2" s="31" t="s">
        <v>40</v>
      </c>
      <c r="H2" s="31" t="s">
        <v>42</v>
      </c>
      <c r="I2" s="31" t="s">
        <v>43</v>
      </c>
      <c r="J2" s="31" t="s">
        <v>44</v>
      </c>
      <c r="K2" s="31" t="s">
        <v>45</v>
      </c>
      <c r="L2" s="31" t="s">
        <v>46</v>
      </c>
      <c r="M2" s="31" t="s">
        <v>47</v>
      </c>
      <c r="N2" s="31" t="s">
        <v>48</v>
      </c>
      <c r="O2" s="31" t="s">
        <v>46</v>
      </c>
      <c r="P2" s="31" t="s">
        <v>47</v>
      </c>
      <c r="Q2" s="31" t="s">
        <v>48</v>
      </c>
      <c r="R2" s="1"/>
    </row>
    <row r="3" spans="1:18" ht="78" thickBot="1" x14ac:dyDescent="0.35">
      <c r="A3" s="1"/>
      <c r="B3" s="5" t="s">
        <v>2</v>
      </c>
      <c r="C3" s="6" t="s">
        <v>3</v>
      </c>
      <c r="D3" s="39" t="s">
        <v>99</v>
      </c>
      <c r="E3" s="39" t="s">
        <v>99</v>
      </c>
      <c r="F3" s="39" t="s">
        <v>99</v>
      </c>
      <c r="G3" s="39" t="s">
        <v>99</v>
      </c>
      <c r="H3" s="39" t="s">
        <v>99</v>
      </c>
      <c r="I3" s="39" t="s">
        <v>99</v>
      </c>
      <c r="J3" s="39" t="s">
        <v>99</v>
      </c>
      <c r="K3" s="39" t="s">
        <v>99</v>
      </c>
      <c r="L3" s="39" t="s">
        <v>99</v>
      </c>
      <c r="M3" s="39" t="s">
        <v>99</v>
      </c>
      <c r="N3" s="39" t="s">
        <v>99</v>
      </c>
      <c r="O3" s="39" t="s">
        <v>99</v>
      </c>
      <c r="P3" s="39" t="s">
        <v>99</v>
      </c>
      <c r="Q3" s="39" t="s">
        <v>99</v>
      </c>
      <c r="R3" s="8" t="s">
        <v>10</v>
      </c>
    </row>
    <row r="4" spans="1:18" ht="16.5" thickTop="1" thickBot="1" x14ac:dyDescent="0.3">
      <c r="A4" s="13" t="s">
        <v>98</v>
      </c>
      <c r="B4" s="1"/>
      <c r="C4" s="22"/>
      <c r="D4" s="3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32"/>
      <c r="R4" s="1"/>
    </row>
    <row r="5" spans="1:18" x14ac:dyDescent="0.25">
      <c r="A5" s="1"/>
      <c r="B5" s="1" t="s">
        <v>26</v>
      </c>
      <c r="C5" s="23" t="s">
        <v>27</v>
      </c>
      <c r="D5" s="21">
        <f>Harkgegevens!D5</f>
        <v>0</v>
      </c>
      <c r="E5" s="19">
        <f>Harkgegevens!E5</f>
        <v>0</v>
      </c>
      <c r="F5" s="9">
        <f>Harkgegevens!F5</f>
        <v>0</v>
      </c>
      <c r="G5" s="9">
        <f>Harkgegevens!G5</f>
        <v>0</v>
      </c>
      <c r="H5" s="9">
        <f>Harkgegevens!H5</f>
        <v>0</v>
      </c>
      <c r="I5" s="9">
        <f>Harkgegevens!I5</f>
        <v>60</v>
      </c>
      <c r="J5" s="9">
        <f>Harkgegevens!J5</f>
        <v>10</v>
      </c>
      <c r="K5" s="9">
        <f>Harkgegevens!K5</f>
        <v>10</v>
      </c>
      <c r="L5" s="9">
        <f>Harkgegevens!L5</f>
        <v>0</v>
      </c>
      <c r="M5" s="9">
        <f>Harkgegevens!M5</f>
        <v>0</v>
      </c>
      <c r="N5" s="9">
        <f>Harkgegevens!N5</f>
        <v>0</v>
      </c>
      <c r="O5" s="9">
        <f>Harkgegevens!O5</f>
        <v>0</v>
      </c>
      <c r="P5" s="9">
        <f>Harkgegevens!P5</f>
        <v>0</v>
      </c>
      <c r="Q5" s="33">
        <f>Harkgegevens!Q5</f>
        <v>0</v>
      </c>
      <c r="R5" s="10">
        <f t="shared" ref="R5:R13" si="0">SUM(D5:Q5)</f>
        <v>80</v>
      </c>
    </row>
    <row r="6" spans="1:18" x14ac:dyDescent="0.25">
      <c r="A6" s="1"/>
      <c r="B6" s="18" t="s">
        <v>15</v>
      </c>
      <c r="C6" s="24" t="s">
        <v>22</v>
      </c>
      <c r="D6" s="21">
        <f>Harkgegevens!D6</f>
        <v>0</v>
      </c>
      <c r="E6" s="19">
        <f>Harkgegevens!E6</f>
        <v>0</v>
      </c>
      <c r="F6" s="9">
        <f>Harkgegevens!F6</f>
        <v>0</v>
      </c>
      <c r="G6" s="9">
        <f>Harkgegevens!G6</f>
        <v>0</v>
      </c>
      <c r="H6" s="9">
        <f>Harkgegevens!H6</f>
        <v>1</v>
      </c>
      <c r="I6" s="9">
        <f>Harkgegevens!I6</f>
        <v>0</v>
      </c>
      <c r="J6" s="9">
        <f>Harkgegevens!J6</f>
        <v>0</v>
      </c>
      <c r="K6" s="9">
        <f>Harkgegevens!K6</f>
        <v>0</v>
      </c>
      <c r="L6" s="9">
        <f>Harkgegevens!L6</f>
        <v>0</v>
      </c>
      <c r="M6" s="9">
        <f>Harkgegevens!M6</f>
        <v>0</v>
      </c>
      <c r="N6" s="9">
        <f>Harkgegevens!N6</f>
        <v>0</v>
      </c>
      <c r="O6" s="9">
        <f>Harkgegevens!O6</f>
        <v>0</v>
      </c>
      <c r="P6" s="9">
        <f>Harkgegevens!P6</f>
        <v>0</v>
      </c>
      <c r="Q6" s="33">
        <f>Harkgegevens!Q6</f>
        <v>0</v>
      </c>
      <c r="R6" s="10">
        <f t="shared" si="0"/>
        <v>1</v>
      </c>
    </row>
    <row r="7" spans="1:18" x14ac:dyDescent="0.25">
      <c r="A7" s="1"/>
      <c r="B7" s="1" t="s">
        <v>104</v>
      </c>
      <c r="C7" s="23" t="s">
        <v>18</v>
      </c>
      <c r="D7" s="21">
        <f>Harkgegevens!D7</f>
        <v>0</v>
      </c>
      <c r="E7" s="19">
        <f>Harkgegevens!E7</f>
        <v>0</v>
      </c>
      <c r="F7" s="9">
        <f>Harkgegevens!F7</f>
        <v>0</v>
      </c>
      <c r="G7" s="9">
        <f>Harkgegevens!G7</f>
        <v>0</v>
      </c>
      <c r="H7" s="9">
        <f>Harkgegevens!H7</f>
        <v>0</v>
      </c>
      <c r="I7" s="9">
        <f>Harkgegevens!I7</f>
        <v>0</v>
      </c>
      <c r="J7" s="9">
        <f>Harkgegevens!J7</f>
        <v>0</v>
      </c>
      <c r="K7" s="9">
        <f>Harkgegevens!K7</f>
        <v>0</v>
      </c>
      <c r="L7" s="9">
        <f>Harkgegevens!L7</f>
        <v>0</v>
      </c>
      <c r="M7" s="9">
        <f>Harkgegevens!M7</f>
        <v>0</v>
      </c>
      <c r="N7" s="9">
        <f>Harkgegevens!N7</f>
        <v>0</v>
      </c>
      <c r="O7" s="9">
        <f>Harkgegevens!O7</f>
        <v>0</v>
      </c>
      <c r="P7" s="9">
        <f>Harkgegevens!P7</f>
        <v>0</v>
      </c>
      <c r="Q7" s="33">
        <f>Harkgegevens!Q7</f>
        <v>0</v>
      </c>
      <c r="R7" s="10">
        <f t="shared" si="0"/>
        <v>0</v>
      </c>
    </row>
    <row r="8" spans="1:18" x14ac:dyDescent="0.25">
      <c r="A8" s="1"/>
      <c r="B8" s="3" t="s">
        <v>6</v>
      </c>
      <c r="C8" s="23" t="s">
        <v>29</v>
      </c>
      <c r="D8" s="21">
        <f>Harkgegevens!D8</f>
        <v>0</v>
      </c>
      <c r="E8" s="19">
        <f>Harkgegevens!E8</f>
        <v>0</v>
      </c>
      <c r="F8" s="9">
        <f>Harkgegevens!F8</f>
        <v>0</v>
      </c>
      <c r="G8" s="9">
        <f>Harkgegevens!G8</f>
        <v>0</v>
      </c>
      <c r="H8" s="9">
        <f>Harkgegevens!H8</f>
        <v>39</v>
      </c>
      <c r="I8" s="9">
        <f>Harkgegevens!I8</f>
        <v>60</v>
      </c>
      <c r="J8" s="9">
        <f>Harkgegevens!J8</f>
        <v>15</v>
      </c>
      <c r="K8" s="9">
        <f>Harkgegevens!K8</f>
        <v>80</v>
      </c>
      <c r="L8" s="9">
        <f>Harkgegevens!L8</f>
        <v>0</v>
      </c>
      <c r="M8" s="9">
        <f>Harkgegevens!M8</f>
        <v>0</v>
      </c>
      <c r="N8" s="9">
        <f>Harkgegevens!N8</f>
        <v>0</v>
      </c>
      <c r="O8" s="9">
        <f>Harkgegevens!O8</f>
        <v>30</v>
      </c>
      <c r="P8" s="9">
        <f>Harkgegevens!P8</f>
        <v>13</v>
      </c>
      <c r="Q8" s="33">
        <f>Harkgegevens!Q8</f>
        <v>352</v>
      </c>
      <c r="R8" s="10">
        <f t="shared" si="0"/>
        <v>589</v>
      </c>
    </row>
    <row r="9" spans="1:18" x14ac:dyDescent="0.25">
      <c r="A9" s="1"/>
      <c r="B9" s="18" t="s">
        <v>16</v>
      </c>
      <c r="C9" s="24" t="s">
        <v>20</v>
      </c>
      <c r="D9" s="21">
        <f>Harkgegevens!D9</f>
        <v>0</v>
      </c>
      <c r="E9" s="19">
        <f>Harkgegevens!E9</f>
        <v>0</v>
      </c>
      <c r="F9" s="9">
        <f>Harkgegevens!F9</f>
        <v>0</v>
      </c>
      <c r="G9" s="9">
        <f>Harkgegevens!G9</f>
        <v>0</v>
      </c>
      <c r="H9" s="9">
        <f>Harkgegevens!H9</f>
        <v>0</v>
      </c>
      <c r="I9" s="9">
        <f>Harkgegevens!I9</f>
        <v>0</v>
      </c>
      <c r="J9" s="9">
        <f>Harkgegevens!J9</f>
        <v>0</v>
      </c>
      <c r="K9" s="9">
        <f>Harkgegevens!K9</f>
        <v>0</v>
      </c>
      <c r="L9" s="9">
        <f>Harkgegevens!L9</f>
        <v>0</v>
      </c>
      <c r="M9" s="9">
        <f>Harkgegevens!M9</f>
        <v>0</v>
      </c>
      <c r="N9" s="9">
        <f>Harkgegevens!N9</f>
        <v>0</v>
      </c>
      <c r="O9" s="9">
        <f>Harkgegevens!O9</f>
        <v>0</v>
      </c>
      <c r="P9" s="9">
        <f>Harkgegevens!P9</f>
        <v>0</v>
      </c>
      <c r="Q9" s="33">
        <f>Harkgegevens!Q9</f>
        <v>0</v>
      </c>
      <c r="R9" s="10">
        <f t="shared" si="0"/>
        <v>0</v>
      </c>
    </row>
    <row r="10" spans="1:18" x14ac:dyDescent="0.25">
      <c r="A10" s="1"/>
      <c r="B10" s="3" t="s">
        <v>8</v>
      </c>
      <c r="C10" s="24" t="s">
        <v>12</v>
      </c>
      <c r="D10" s="21">
        <f>Harkgegevens!D10</f>
        <v>0</v>
      </c>
      <c r="E10" s="19">
        <f>Harkgegevens!E10</f>
        <v>0</v>
      </c>
      <c r="F10" s="9">
        <f>Harkgegevens!F10</f>
        <v>0</v>
      </c>
      <c r="G10" s="9">
        <f>Harkgegevens!G10</f>
        <v>0</v>
      </c>
      <c r="H10" s="9">
        <f>Harkgegevens!H10</f>
        <v>0</v>
      </c>
      <c r="I10" s="9">
        <f>Harkgegevens!I10</f>
        <v>30</v>
      </c>
      <c r="J10" s="9">
        <f>Harkgegevens!J10</f>
        <v>0</v>
      </c>
      <c r="K10" s="9">
        <f>Harkgegevens!K10</f>
        <v>0</v>
      </c>
      <c r="L10" s="9">
        <f>Harkgegevens!L10</f>
        <v>10</v>
      </c>
      <c r="M10" s="9">
        <f>Harkgegevens!M10</f>
        <v>0</v>
      </c>
      <c r="N10" s="9">
        <f>Harkgegevens!N10</f>
        <v>0</v>
      </c>
      <c r="O10" s="9">
        <f>Harkgegevens!O10</f>
        <v>7</v>
      </c>
      <c r="P10" s="9">
        <f>Harkgegevens!P10</f>
        <v>0</v>
      </c>
      <c r="Q10" s="33">
        <f>Harkgegevens!Q10</f>
        <v>0</v>
      </c>
      <c r="R10" s="10">
        <f t="shared" si="0"/>
        <v>47</v>
      </c>
    </row>
    <row r="11" spans="1:18" x14ac:dyDescent="0.25">
      <c r="A11" s="16"/>
      <c r="B11" s="1" t="s">
        <v>5</v>
      </c>
      <c r="C11" s="24" t="s">
        <v>13</v>
      </c>
      <c r="D11" s="21">
        <f>Harkgegevens!D11</f>
        <v>0</v>
      </c>
      <c r="E11" s="19">
        <f>Harkgegevens!E11</f>
        <v>0</v>
      </c>
      <c r="F11" s="9">
        <f>Harkgegevens!F11</f>
        <v>0</v>
      </c>
      <c r="G11" s="9">
        <f>Harkgegevens!G11</f>
        <v>0</v>
      </c>
      <c r="H11" s="9">
        <f>Harkgegevens!H11</f>
        <v>54</v>
      </c>
      <c r="I11" s="9">
        <f>Harkgegevens!I11</f>
        <v>165</v>
      </c>
      <c r="J11" s="9">
        <f>Harkgegevens!J11</f>
        <v>270</v>
      </c>
      <c r="K11" s="9">
        <f>Harkgegevens!K11</f>
        <v>95</v>
      </c>
      <c r="L11" s="9">
        <f>Harkgegevens!L11</f>
        <v>10</v>
      </c>
      <c r="M11" s="9">
        <f>Harkgegevens!M11</f>
        <v>0</v>
      </c>
      <c r="N11" s="9">
        <f>Harkgegevens!N11</f>
        <v>0</v>
      </c>
      <c r="O11" s="9">
        <f>Harkgegevens!O11</f>
        <v>143</v>
      </c>
      <c r="P11" s="9">
        <f>Harkgegevens!P11</f>
        <v>512</v>
      </c>
      <c r="Q11" s="33">
        <f>Harkgegevens!Q11</f>
        <v>2084</v>
      </c>
      <c r="R11" s="10">
        <f t="shared" si="0"/>
        <v>3333</v>
      </c>
    </row>
    <row r="12" spans="1:18" x14ac:dyDescent="0.25">
      <c r="A12" s="1"/>
      <c r="B12" s="1" t="s">
        <v>36</v>
      </c>
      <c r="C12" s="23" t="s">
        <v>36</v>
      </c>
      <c r="D12" s="21">
        <f>Harkgegevens!D12</f>
        <v>0</v>
      </c>
      <c r="E12" s="19">
        <f>Harkgegevens!E12</f>
        <v>0</v>
      </c>
      <c r="F12" s="9">
        <f>Harkgegevens!F12</f>
        <v>0</v>
      </c>
      <c r="G12" s="9">
        <f>Harkgegevens!G12</f>
        <v>0</v>
      </c>
      <c r="H12" s="9">
        <f>Harkgegevens!H12</f>
        <v>0</v>
      </c>
      <c r="I12" s="9">
        <f>Harkgegevens!I12</f>
        <v>0</v>
      </c>
      <c r="J12" s="9">
        <f>Harkgegevens!J12</f>
        <v>0</v>
      </c>
      <c r="K12" s="9">
        <f>Harkgegevens!K12</f>
        <v>0</v>
      </c>
      <c r="L12" s="9">
        <f>Harkgegevens!L12</f>
        <v>0</v>
      </c>
      <c r="M12" s="9">
        <f>Harkgegevens!M12</f>
        <v>0</v>
      </c>
      <c r="N12" s="9">
        <f>Harkgegevens!N12</f>
        <v>0</v>
      </c>
      <c r="O12" s="9">
        <f>Harkgegevens!O12</f>
        <v>0</v>
      </c>
      <c r="P12" s="9">
        <f>Harkgegevens!P12</f>
        <v>0</v>
      </c>
      <c r="Q12" s="33">
        <f>Harkgegevens!Q12</f>
        <v>0</v>
      </c>
      <c r="R12" s="10">
        <f t="shared" si="0"/>
        <v>0</v>
      </c>
    </row>
    <row r="13" spans="1:18" x14ac:dyDescent="0.25">
      <c r="A13" s="1"/>
      <c r="B13" s="1"/>
      <c r="C13" s="23"/>
      <c r="D13" s="21">
        <f>Harkgegevens!D13</f>
        <v>0</v>
      </c>
      <c r="E13" s="19">
        <f>Harkgegevens!E13</f>
        <v>0</v>
      </c>
      <c r="F13" s="9">
        <f>Harkgegevens!F13</f>
        <v>0</v>
      </c>
      <c r="G13" s="9">
        <f>Harkgegevens!G13</f>
        <v>0</v>
      </c>
      <c r="H13" s="9">
        <f>Harkgegevens!H13</f>
        <v>0</v>
      </c>
      <c r="I13" s="9">
        <f>Harkgegevens!I13</f>
        <v>0</v>
      </c>
      <c r="J13" s="9">
        <f>Harkgegevens!J13</f>
        <v>0</v>
      </c>
      <c r="K13" s="9">
        <f>Harkgegevens!K13</f>
        <v>0</v>
      </c>
      <c r="L13" s="9">
        <f>Harkgegevens!L13</f>
        <v>0</v>
      </c>
      <c r="M13" s="9">
        <f>Harkgegevens!M13</f>
        <v>0</v>
      </c>
      <c r="N13" s="9">
        <f>Harkgegevens!N13</f>
        <v>0</v>
      </c>
      <c r="O13" s="9">
        <f>Harkgegevens!O13</f>
        <v>0</v>
      </c>
      <c r="P13" s="9">
        <f>Harkgegevens!P13</f>
        <v>0</v>
      </c>
      <c r="Q13" s="33">
        <f>Harkgegevens!Q13</f>
        <v>0</v>
      </c>
      <c r="R13" s="10">
        <f t="shared" si="0"/>
        <v>0</v>
      </c>
    </row>
    <row r="14" spans="1:18" ht="15.75" thickBot="1" x14ac:dyDescent="0.3">
      <c r="A14" s="1"/>
      <c r="B14" s="1"/>
      <c r="C14" s="35" t="s">
        <v>97</v>
      </c>
      <c r="D14" s="1">
        <f t="shared" ref="D14:R14" si="1">SUM(D5:D13)</f>
        <v>0</v>
      </c>
      <c r="E14" s="1">
        <f t="shared" si="1"/>
        <v>0</v>
      </c>
      <c r="F14" s="1">
        <f t="shared" si="1"/>
        <v>0</v>
      </c>
      <c r="G14" s="1">
        <f t="shared" si="1"/>
        <v>0</v>
      </c>
      <c r="H14" s="1">
        <f t="shared" si="1"/>
        <v>94</v>
      </c>
      <c r="I14" s="1">
        <f t="shared" si="1"/>
        <v>315</v>
      </c>
      <c r="J14" s="1">
        <f t="shared" si="1"/>
        <v>295</v>
      </c>
      <c r="K14" s="1">
        <f t="shared" si="1"/>
        <v>185</v>
      </c>
      <c r="L14" s="1">
        <f t="shared" si="1"/>
        <v>20</v>
      </c>
      <c r="M14" s="1">
        <f t="shared" si="1"/>
        <v>0</v>
      </c>
      <c r="N14" s="1">
        <f t="shared" si="1"/>
        <v>0</v>
      </c>
      <c r="O14" s="1">
        <f t="shared" si="1"/>
        <v>180</v>
      </c>
      <c r="P14" s="1">
        <f t="shared" si="1"/>
        <v>525</v>
      </c>
      <c r="Q14" s="1">
        <f t="shared" si="1"/>
        <v>2436</v>
      </c>
      <c r="R14" s="12">
        <f t="shared" si="1"/>
        <v>4050</v>
      </c>
    </row>
    <row r="15" spans="1:18" ht="15.75" thickTop="1" x14ac:dyDescent="0.25">
      <c r="C15" s="34" t="s">
        <v>96</v>
      </c>
      <c r="D15">
        <f t="shared" ref="D15:R15" si="2">COUNTIF(D5:D12,"&gt;0")</f>
        <v>0</v>
      </c>
      <c r="E15">
        <f t="shared" si="2"/>
        <v>0</v>
      </c>
      <c r="F15">
        <f t="shared" si="2"/>
        <v>0</v>
      </c>
      <c r="G15">
        <f t="shared" si="2"/>
        <v>0</v>
      </c>
      <c r="H15">
        <f t="shared" si="2"/>
        <v>3</v>
      </c>
      <c r="I15">
        <f t="shared" si="2"/>
        <v>4</v>
      </c>
      <c r="J15">
        <f t="shared" si="2"/>
        <v>3</v>
      </c>
      <c r="K15">
        <f t="shared" si="2"/>
        <v>3</v>
      </c>
      <c r="L15">
        <f t="shared" si="2"/>
        <v>2</v>
      </c>
      <c r="M15">
        <f t="shared" si="2"/>
        <v>0</v>
      </c>
      <c r="N15">
        <f t="shared" si="2"/>
        <v>0</v>
      </c>
      <c r="O15">
        <f t="shared" si="2"/>
        <v>3</v>
      </c>
      <c r="P15">
        <f t="shared" si="2"/>
        <v>2</v>
      </c>
      <c r="Q15">
        <f t="shared" si="2"/>
        <v>2</v>
      </c>
      <c r="R15">
        <f t="shared" si="2"/>
        <v>5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showZeros="0" zoomScale="53" zoomScaleNormal="53" workbookViewId="0">
      <selection activeCell="I46" sqref="I46"/>
    </sheetView>
  </sheetViews>
  <sheetFormatPr defaultRowHeight="15" x14ac:dyDescent="0.25"/>
  <cols>
    <col min="2" max="2" width="27.5703125" bestFit="1" customWidth="1"/>
    <col min="3" max="3" width="30.85546875" customWidth="1"/>
    <col min="4" max="17" width="26.85546875" customWidth="1"/>
  </cols>
  <sheetData>
    <row r="1" spans="1:18" ht="22.5" x14ac:dyDescent="0.3">
      <c r="A1" s="1"/>
      <c r="B1" s="4" t="s">
        <v>1</v>
      </c>
      <c r="C1" s="2"/>
      <c r="D1" s="3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25">
      <c r="A2" s="1"/>
      <c r="B2" s="1"/>
      <c r="C2" s="40" t="s">
        <v>100</v>
      </c>
      <c r="D2" s="37" t="s">
        <v>101</v>
      </c>
      <c r="E2" s="37" t="s">
        <v>102</v>
      </c>
      <c r="F2" s="37" t="s">
        <v>103</v>
      </c>
      <c r="G2" s="31" t="s">
        <v>40</v>
      </c>
      <c r="H2" s="31" t="s">
        <v>42</v>
      </c>
      <c r="I2" s="31" t="s">
        <v>43</v>
      </c>
      <c r="J2" s="31" t="s">
        <v>44</v>
      </c>
      <c r="K2" s="31" t="s">
        <v>45</v>
      </c>
      <c r="L2" s="31" t="s">
        <v>46</v>
      </c>
      <c r="M2" s="31" t="s">
        <v>47</v>
      </c>
      <c r="N2" s="31" t="s">
        <v>48</v>
      </c>
      <c r="O2" s="31" t="s">
        <v>46</v>
      </c>
      <c r="P2" s="31" t="s">
        <v>47</v>
      </c>
      <c r="Q2" s="31" t="s">
        <v>48</v>
      </c>
      <c r="R2" s="1"/>
    </row>
    <row r="3" spans="1:18" ht="78" thickBot="1" x14ac:dyDescent="0.35">
      <c r="A3" s="1"/>
      <c r="B3" s="5" t="s">
        <v>2</v>
      </c>
      <c r="C3" s="6" t="s">
        <v>3</v>
      </c>
      <c r="D3" s="39" t="s">
        <v>99</v>
      </c>
      <c r="E3" s="39" t="s">
        <v>99</v>
      </c>
      <c r="F3" s="39" t="s">
        <v>99</v>
      </c>
      <c r="G3" s="39" t="s">
        <v>99</v>
      </c>
      <c r="H3" s="39" t="s">
        <v>99</v>
      </c>
      <c r="I3" s="39" t="s">
        <v>99</v>
      </c>
      <c r="J3" s="39" t="s">
        <v>99</v>
      </c>
      <c r="K3" s="39" t="s">
        <v>99</v>
      </c>
      <c r="L3" s="39" t="s">
        <v>99</v>
      </c>
      <c r="M3" s="39" t="s">
        <v>99</v>
      </c>
      <c r="N3" s="39" t="s">
        <v>99</v>
      </c>
      <c r="O3" s="39" t="s">
        <v>99</v>
      </c>
      <c r="P3" s="39" t="s">
        <v>99</v>
      </c>
      <c r="Q3" s="39" t="s">
        <v>99</v>
      </c>
      <c r="R3" s="8" t="s">
        <v>10</v>
      </c>
    </row>
    <row r="4" spans="1:18" ht="16.5" thickTop="1" thickBot="1" x14ac:dyDescent="0.3">
      <c r="A4" s="13" t="s">
        <v>52</v>
      </c>
      <c r="B4" s="1"/>
      <c r="C4" s="22"/>
      <c r="D4" s="3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5">
      <c r="A5" s="1"/>
      <c r="B5" s="1" t="s">
        <v>26</v>
      </c>
      <c r="C5" s="23" t="s">
        <v>27</v>
      </c>
      <c r="D5" s="21">
        <f>Harkgegevens!D20</f>
        <v>0</v>
      </c>
      <c r="E5" s="19">
        <f>Harkgegevens!E20</f>
        <v>0</v>
      </c>
      <c r="F5" s="9">
        <f>Harkgegevens!F20</f>
        <v>0</v>
      </c>
      <c r="G5" s="9">
        <f>Harkgegevens!G20</f>
        <v>0</v>
      </c>
      <c r="H5" s="9">
        <f>Harkgegevens!H20</f>
        <v>1</v>
      </c>
      <c r="I5" s="9">
        <f>Harkgegevens!I20</f>
        <v>90</v>
      </c>
      <c r="J5" s="9">
        <f>Harkgegevens!J20</f>
        <v>20</v>
      </c>
      <c r="K5" s="9">
        <f>Harkgegevens!K20</f>
        <v>60</v>
      </c>
      <c r="L5" s="9">
        <f>Harkgegevens!L20</f>
        <v>160</v>
      </c>
      <c r="M5" s="9">
        <f>Harkgegevens!M20</f>
        <v>0</v>
      </c>
      <c r="N5" s="9">
        <f>Harkgegevens!N20</f>
        <v>40</v>
      </c>
      <c r="O5" s="9">
        <f>Harkgegevens!O20</f>
        <v>0</v>
      </c>
      <c r="P5" s="9">
        <f>Harkgegevens!P20</f>
        <v>3</v>
      </c>
      <c r="Q5" s="9">
        <f>Harkgegevens!Q20</f>
        <v>0</v>
      </c>
      <c r="R5" s="10">
        <f>SUM(D5:Q5)</f>
        <v>374</v>
      </c>
    </row>
    <row r="6" spans="1:18" x14ac:dyDescent="0.25">
      <c r="A6" s="1"/>
      <c r="B6" s="18" t="s">
        <v>15</v>
      </c>
      <c r="C6" s="24" t="s">
        <v>22</v>
      </c>
      <c r="D6" s="21">
        <f>Harkgegevens!D21</f>
        <v>0</v>
      </c>
      <c r="E6" s="19">
        <f>Harkgegevens!E21</f>
        <v>0</v>
      </c>
      <c r="F6" s="9">
        <f>Harkgegevens!F21</f>
        <v>0</v>
      </c>
      <c r="G6" s="9">
        <f>Harkgegevens!G21</f>
        <v>0</v>
      </c>
      <c r="H6" s="9">
        <f>Harkgegevens!H21</f>
        <v>0</v>
      </c>
      <c r="I6" s="9">
        <f>Harkgegevens!I21</f>
        <v>0</v>
      </c>
      <c r="J6" s="9">
        <f>Harkgegevens!J21</f>
        <v>0</v>
      </c>
      <c r="K6" s="9">
        <f>Harkgegevens!K21</f>
        <v>0</v>
      </c>
      <c r="L6" s="9">
        <f>Harkgegevens!L21</f>
        <v>0</v>
      </c>
      <c r="M6" s="9">
        <f>Harkgegevens!M21</f>
        <v>0</v>
      </c>
      <c r="N6" s="9">
        <f>Harkgegevens!N21</f>
        <v>0</v>
      </c>
      <c r="O6" s="9">
        <f>Harkgegevens!O21</f>
        <v>0</v>
      </c>
      <c r="P6" s="9">
        <f>Harkgegevens!P21</f>
        <v>0</v>
      </c>
      <c r="Q6" s="9">
        <f>Harkgegevens!Q21</f>
        <v>0</v>
      </c>
      <c r="R6" s="10">
        <f t="shared" ref="R6:R13" si="0">SUM(D6:Q6)</f>
        <v>0</v>
      </c>
    </row>
    <row r="7" spans="1:18" x14ac:dyDescent="0.25">
      <c r="A7" s="1"/>
      <c r="B7" s="1" t="s">
        <v>104</v>
      </c>
      <c r="C7" s="23" t="s">
        <v>18</v>
      </c>
      <c r="D7" s="21">
        <f>Harkgegevens!D22</f>
        <v>0</v>
      </c>
      <c r="E7" s="19">
        <f>Harkgegevens!E22</f>
        <v>0</v>
      </c>
      <c r="F7" s="9">
        <f>Harkgegevens!F22</f>
        <v>0</v>
      </c>
      <c r="G7" s="9">
        <f>Harkgegevens!G22</f>
        <v>0</v>
      </c>
      <c r="H7" s="9">
        <f>Harkgegevens!H22</f>
        <v>0</v>
      </c>
      <c r="I7" s="9">
        <f>Harkgegevens!I22</f>
        <v>0</v>
      </c>
      <c r="J7" s="9">
        <f>Harkgegevens!J22</f>
        <v>0</v>
      </c>
      <c r="K7" s="9">
        <f>Harkgegevens!K22</f>
        <v>0</v>
      </c>
      <c r="L7" s="9">
        <f>Harkgegevens!L22</f>
        <v>0</v>
      </c>
      <c r="M7" s="9">
        <f>Harkgegevens!M22</f>
        <v>0</v>
      </c>
      <c r="N7" s="9">
        <f>Harkgegevens!N22</f>
        <v>0</v>
      </c>
      <c r="O7" s="9">
        <f>Harkgegevens!O22</f>
        <v>0</v>
      </c>
      <c r="P7" s="9">
        <f>Harkgegevens!P22</f>
        <v>0</v>
      </c>
      <c r="Q7" s="9">
        <f>Harkgegevens!Q22</f>
        <v>0</v>
      </c>
      <c r="R7" s="10">
        <f t="shared" si="0"/>
        <v>0</v>
      </c>
    </row>
    <row r="8" spans="1:18" x14ac:dyDescent="0.25">
      <c r="A8" s="1"/>
      <c r="B8" s="3" t="s">
        <v>6</v>
      </c>
      <c r="C8" s="23" t="s">
        <v>29</v>
      </c>
      <c r="D8" s="21">
        <f>Harkgegevens!D23</f>
        <v>0</v>
      </c>
      <c r="E8" s="19">
        <f>Harkgegevens!E23</f>
        <v>0</v>
      </c>
      <c r="F8" s="9">
        <f>Harkgegevens!F23</f>
        <v>0</v>
      </c>
      <c r="G8" s="9">
        <f>Harkgegevens!G23</f>
        <v>0</v>
      </c>
      <c r="H8" s="9">
        <f>Harkgegevens!H23</f>
        <v>87</v>
      </c>
      <c r="I8" s="9">
        <f>Harkgegevens!I23</f>
        <v>1240</v>
      </c>
      <c r="J8" s="9">
        <f>Harkgegevens!J23</f>
        <v>119</v>
      </c>
      <c r="K8" s="9">
        <f>Harkgegevens!K23</f>
        <v>190</v>
      </c>
      <c r="L8" s="9">
        <f>Harkgegevens!L23</f>
        <v>120</v>
      </c>
      <c r="M8" s="9">
        <f>Harkgegevens!M23</f>
        <v>0</v>
      </c>
      <c r="N8" s="9">
        <f>Harkgegevens!N23</f>
        <v>55</v>
      </c>
      <c r="O8" s="9">
        <f>Harkgegevens!O23</f>
        <v>23</v>
      </c>
      <c r="P8" s="9">
        <f>Harkgegevens!P23</f>
        <v>167</v>
      </c>
      <c r="Q8" s="9">
        <f>Harkgegevens!Q23</f>
        <v>19</v>
      </c>
      <c r="R8" s="10">
        <f t="shared" si="0"/>
        <v>2020</v>
      </c>
    </row>
    <row r="9" spans="1:18" x14ac:dyDescent="0.25">
      <c r="A9" s="1"/>
      <c r="B9" s="18" t="s">
        <v>16</v>
      </c>
      <c r="C9" s="24" t="s">
        <v>20</v>
      </c>
      <c r="D9" s="21">
        <f>Harkgegevens!D24</f>
        <v>0</v>
      </c>
      <c r="E9" s="19">
        <f>Harkgegevens!E24</f>
        <v>0</v>
      </c>
      <c r="F9" s="9">
        <f>Harkgegevens!F24</f>
        <v>0</v>
      </c>
      <c r="G9" s="9">
        <f>Harkgegevens!G24</f>
        <v>0</v>
      </c>
      <c r="H9" s="9">
        <f>Harkgegevens!H24</f>
        <v>0</v>
      </c>
      <c r="I9" s="9">
        <f>Harkgegevens!I24</f>
        <v>0</v>
      </c>
      <c r="J9" s="9">
        <f>Harkgegevens!J24</f>
        <v>0</v>
      </c>
      <c r="K9" s="9">
        <f>Harkgegevens!K24</f>
        <v>2</v>
      </c>
      <c r="L9" s="9">
        <f>Harkgegevens!L24</f>
        <v>0</v>
      </c>
      <c r="M9" s="9">
        <f>Harkgegevens!M24</f>
        <v>0</v>
      </c>
      <c r="N9" s="9">
        <f>Harkgegevens!N24</f>
        <v>2</v>
      </c>
      <c r="O9" s="9">
        <f>Harkgegevens!O24</f>
        <v>0</v>
      </c>
      <c r="P9" s="9">
        <f>Harkgegevens!P24</f>
        <v>38</v>
      </c>
      <c r="Q9" s="9">
        <f>Harkgegevens!Q24</f>
        <v>0</v>
      </c>
      <c r="R9" s="10">
        <f t="shared" si="0"/>
        <v>42</v>
      </c>
    </row>
    <row r="10" spans="1:18" x14ac:dyDescent="0.25">
      <c r="A10" s="1"/>
      <c r="B10" s="3" t="s">
        <v>8</v>
      </c>
      <c r="C10" s="24" t="s">
        <v>12</v>
      </c>
      <c r="D10" s="21">
        <f>Harkgegevens!D25</f>
        <v>0</v>
      </c>
      <c r="E10" s="19">
        <f>Harkgegevens!E25</f>
        <v>0</v>
      </c>
      <c r="F10" s="9">
        <f>Harkgegevens!F25</f>
        <v>0</v>
      </c>
      <c r="G10" s="9">
        <f>Harkgegevens!G25</f>
        <v>0</v>
      </c>
      <c r="H10" s="9">
        <f>Harkgegevens!H25</f>
        <v>2</v>
      </c>
      <c r="I10" s="9">
        <f>Harkgegevens!I25</f>
        <v>0</v>
      </c>
      <c r="J10" s="9">
        <f>Harkgegevens!J25</f>
        <v>20</v>
      </c>
      <c r="K10" s="9">
        <f>Harkgegevens!K25</f>
        <v>5</v>
      </c>
      <c r="L10" s="9">
        <f>Harkgegevens!L25</f>
        <v>5</v>
      </c>
      <c r="M10" s="9">
        <f>Harkgegevens!M25</f>
        <v>0</v>
      </c>
      <c r="N10" s="9">
        <f>Harkgegevens!N25</f>
        <v>10</v>
      </c>
      <c r="O10" s="9">
        <f>Harkgegevens!O25</f>
        <v>0</v>
      </c>
      <c r="P10" s="9">
        <f>Harkgegevens!P25</f>
        <v>12</v>
      </c>
      <c r="Q10" s="9">
        <f>Harkgegevens!Q25</f>
        <v>16</v>
      </c>
      <c r="R10" s="10">
        <f t="shared" si="0"/>
        <v>70</v>
      </c>
    </row>
    <row r="11" spans="1:18" x14ac:dyDescent="0.25">
      <c r="A11" s="16"/>
      <c r="B11" s="1" t="s">
        <v>5</v>
      </c>
      <c r="C11" s="24" t="s">
        <v>13</v>
      </c>
      <c r="D11" s="21">
        <f>Harkgegevens!D26</f>
        <v>0</v>
      </c>
      <c r="E11" s="19">
        <f>Harkgegevens!E26</f>
        <v>0</v>
      </c>
      <c r="F11" s="9">
        <f>Harkgegevens!F26</f>
        <v>0</v>
      </c>
      <c r="G11" s="9">
        <f>Harkgegevens!G26</f>
        <v>0</v>
      </c>
      <c r="H11" s="9">
        <f>Harkgegevens!H26</f>
        <v>157</v>
      </c>
      <c r="I11" s="9">
        <f>Harkgegevens!I26</f>
        <v>920</v>
      </c>
      <c r="J11" s="9">
        <f>Harkgegevens!J26</f>
        <v>112</v>
      </c>
      <c r="K11" s="9">
        <f>Harkgegevens!K26</f>
        <v>290</v>
      </c>
      <c r="L11" s="9">
        <f>Harkgegevens!L26</f>
        <v>630</v>
      </c>
      <c r="M11" s="9">
        <f>Harkgegevens!M26</f>
        <v>0</v>
      </c>
      <c r="N11" s="9">
        <f>Harkgegevens!N26</f>
        <v>556</v>
      </c>
      <c r="O11" s="9">
        <f>Harkgegevens!O26</f>
        <v>620</v>
      </c>
      <c r="P11" s="9">
        <f>Harkgegevens!P26</f>
        <v>1654</v>
      </c>
      <c r="Q11" s="9">
        <f>Harkgegevens!Q26</f>
        <v>1208</v>
      </c>
      <c r="R11" s="10">
        <f t="shared" si="0"/>
        <v>6147</v>
      </c>
    </row>
    <row r="12" spans="1:18" x14ac:dyDescent="0.25">
      <c r="A12" s="1"/>
      <c r="B12" s="1" t="s">
        <v>36</v>
      </c>
      <c r="C12" s="23" t="s">
        <v>36</v>
      </c>
      <c r="D12" s="21">
        <f>Harkgegevens!D27</f>
        <v>0</v>
      </c>
      <c r="E12" s="19">
        <f>Harkgegevens!E27</f>
        <v>0</v>
      </c>
      <c r="F12" s="9">
        <f>Harkgegevens!F27</f>
        <v>0</v>
      </c>
      <c r="G12" s="9">
        <f>Harkgegevens!G27</f>
        <v>0</v>
      </c>
      <c r="H12" s="9">
        <f>Harkgegevens!H27</f>
        <v>0</v>
      </c>
      <c r="I12" s="9">
        <f>Harkgegevens!I27</f>
        <v>0</v>
      </c>
      <c r="J12" s="9">
        <f>Harkgegevens!J27</f>
        <v>0</v>
      </c>
      <c r="K12" s="9">
        <f>Harkgegevens!K27</f>
        <v>0</v>
      </c>
      <c r="L12" s="9">
        <f>Harkgegevens!L27</f>
        <v>0</v>
      </c>
      <c r="M12" s="9">
        <f>Harkgegevens!M27</f>
        <v>0</v>
      </c>
      <c r="N12" s="9">
        <f>Harkgegevens!N27</f>
        <v>0</v>
      </c>
      <c r="O12" s="9">
        <f>Harkgegevens!O27</f>
        <v>0</v>
      </c>
      <c r="P12" s="9">
        <f>Harkgegevens!P27</f>
        <v>0</v>
      </c>
      <c r="Q12" s="9">
        <f>Harkgegevens!Q27</f>
        <v>0</v>
      </c>
      <c r="R12" s="10">
        <f t="shared" si="0"/>
        <v>0</v>
      </c>
    </row>
    <row r="13" spans="1:18" x14ac:dyDescent="0.25">
      <c r="A13" s="1"/>
      <c r="B13" s="1"/>
      <c r="C13" s="23"/>
      <c r="D13" s="21">
        <f>Harkgegevens!D28</f>
        <v>0</v>
      </c>
      <c r="E13" s="19">
        <f>Harkgegevens!E28</f>
        <v>0</v>
      </c>
      <c r="F13" s="9">
        <f>Harkgegevens!F28</f>
        <v>0</v>
      </c>
      <c r="G13" s="9">
        <f>Harkgegevens!G28</f>
        <v>0</v>
      </c>
      <c r="H13" s="9">
        <f>Harkgegevens!H28</f>
        <v>0</v>
      </c>
      <c r="I13" s="9">
        <f>Harkgegevens!I28</f>
        <v>0</v>
      </c>
      <c r="J13" s="9">
        <f>Harkgegevens!J28</f>
        <v>0</v>
      </c>
      <c r="K13" s="9">
        <f>Harkgegevens!K28</f>
        <v>0</v>
      </c>
      <c r="L13" s="9">
        <f>Harkgegevens!L28</f>
        <v>0</v>
      </c>
      <c r="M13" s="9">
        <f>Harkgegevens!M28</f>
        <v>0</v>
      </c>
      <c r="N13" s="9">
        <f>Harkgegevens!N28</f>
        <v>0</v>
      </c>
      <c r="O13" s="9">
        <f>Harkgegevens!O28</f>
        <v>0</v>
      </c>
      <c r="P13" s="9">
        <f>Harkgegevens!P28</f>
        <v>0</v>
      </c>
      <c r="Q13" s="9">
        <f>Harkgegevens!Q28</f>
        <v>0</v>
      </c>
      <c r="R13" s="10">
        <f t="shared" si="0"/>
        <v>0</v>
      </c>
    </row>
    <row r="14" spans="1:18" ht="15.75" thickBot="1" x14ac:dyDescent="0.3">
      <c r="A14" s="1"/>
      <c r="B14" s="1"/>
      <c r="C14" s="35" t="s">
        <v>97</v>
      </c>
      <c r="D14" s="1">
        <f t="shared" ref="D14:R14" si="1">SUM(D5:D13)</f>
        <v>0</v>
      </c>
      <c r="E14" s="1">
        <f t="shared" si="1"/>
        <v>0</v>
      </c>
      <c r="F14" s="1">
        <f t="shared" si="1"/>
        <v>0</v>
      </c>
      <c r="G14" s="1">
        <f t="shared" si="1"/>
        <v>0</v>
      </c>
      <c r="H14" s="1">
        <f t="shared" si="1"/>
        <v>247</v>
      </c>
      <c r="I14" s="1">
        <f t="shared" si="1"/>
        <v>2250</v>
      </c>
      <c r="J14" s="1">
        <f t="shared" si="1"/>
        <v>271</v>
      </c>
      <c r="K14" s="1">
        <f t="shared" si="1"/>
        <v>547</v>
      </c>
      <c r="L14" s="1">
        <f t="shared" si="1"/>
        <v>915</v>
      </c>
      <c r="M14" s="1">
        <f t="shared" si="1"/>
        <v>0</v>
      </c>
      <c r="N14" s="1">
        <f t="shared" si="1"/>
        <v>663</v>
      </c>
      <c r="O14" s="1">
        <f t="shared" si="1"/>
        <v>643</v>
      </c>
      <c r="P14" s="1">
        <f t="shared" si="1"/>
        <v>1874</v>
      </c>
      <c r="Q14" s="1">
        <f t="shared" si="1"/>
        <v>1243</v>
      </c>
      <c r="R14" s="12">
        <f t="shared" si="1"/>
        <v>8653</v>
      </c>
    </row>
    <row r="15" spans="1:18" ht="15.75" thickTop="1" x14ac:dyDescent="0.25">
      <c r="C15" s="34" t="s">
        <v>96</v>
      </c>
      <c r="D15">
        <f t="shared" ref="D15:Q15" si="2">COUNTIF(D5:D12,"&gt;0")</f>
        <v>0</v>
      </c>
      <c r="E15">
        <f t="shared" si="2"/>
        <v>0</v>
      </c>
      <c r="F15">
        <f t="shared" si="2"/>
        <v>0</v>
      </c>
      <c r="G15">
        <f t="shared" si="2"/>
        <v>0</v>
      </c>
      <c r="H15">
        <f t="shared" si="2"/>
        <v>4</v>
      </c>
      <c r="I15">
        <f t="shared" si="2"/>
        <v>3</v>
      </c>
      <c r="J15">
        <f t="shared" si="2"/>
        <v>4</v>
      </c>
      <c r="K15">
        <f t="shared" si="2"/>
        <v>5</v>
      </c>
      <c r="L15">
        <f t="shared" si="2"/>
        <v>4</v>
      </c>
      <c r="M15">
        <f t="shared" si="2"/>
        <v>0</v>
      </c>
      <c r="N15">
        <f t="shared" si="2"/>
        <v>5</v>
      </c>
      <c r="O15">
        <f t="shared" si="2"/>
        <v>2</v>
      </c>
      <c r="P15">
        <f t="shared" si="2"/>
        <v>5</v>
      </c>
      <c r="Q15">
        <f t="shared" si="2"/>
        <v>3</v>
      </c>
      <c r="R15" s="36">
        <f>AVERAGE(D15:Q15)</f>
        <v>2.5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showZeros="0" zoomScale="53" zoomScaleNormal="53" workbookViewId="0">
      <selection activeCell="I46" sqref="I46"/>
    </sheetView>
  </sheetViews>
  <sheetFormatPr defaultRowHeight="15" x14ac:dyDescent="0.25"/>
  <cols>
    <col min="2" max="2" width="27.5703125" bestFit="1" customWidth="1"/>
    <col min="3" max="3" width="30.85546875" customWidth="1"/>
    <col min="4" max="17" width="26.85546875" customWidth="1"/>
  </cols>
  <sheetData>
    <row r="1" spans="1:18" ht="22.5" x14ac:dyDescent="0.3">
      <c r="A1" s="1"/>
      <c r="B1" s="4" t="s">
        <v>1</v>
      </c>
      <c r="C1" s="2"/>
      <c r="D1" s="3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25">
      <c r="A2" s="1"/>
      <c r="B2" s="1"/>
      <c r="C2" s="40" t="s">
        <v>100</v>
      </c>
      <c r="D2" s="37" t="s">
        <v>101</v>
      </c>
      <c r="E2" s="37" t="s">
        <v>102</v>
      </c>
      <c r="F2" s="37" t="s">
        <v>103</v>
      </c>
      <c r="G2" s="31" t="s">
        <v>40</v>
      </c>
      <c r="H2" s="31" t="s">
        <v>42</v>
      </c>
      <c r="I2" s="31" t="s">
        <v>43</v>
      </c>
      <c r="J2" s="31" t="s">
        <v>44</v>
      </c>
      <c r="K2" s="31" t="s">
        <v>45</v>
      </c>
      <c r="L2" s="31" t="s">
        <v>46</v>
      </c>
      <c r="M2" s="31" t="s">
        <v>47</v>
      </c>
      <c r="N2" s="31" t="s">
        <v>48</v>
      </c>
      <c r="O2" s="31" t="s">
        <v>46</v>
      </c>
      <c r="P2" s="31" t="s">
        <v>47</v>
      </c>
      <c r="Q2" s="31" t="s">
        <v>48</v>
      </c>
      <c r="R2" s="1"/>
    </row>
    <row r="3" spans="1:18" ht="78" thickBot="1" x14ac:dyDescent="0.35">
      <c r="A3" s="1"/>
      <c r="B3" s="5" t="s">
        <v>2</v>
      </c>
      <c r="C3" s="6" t="s">
        <v>3</v>
      </c>
      <c r="D3" s="39" t="s">
        <v>99</v>
      </c>
      <c r="E3" s="39" t="s">
        <v>99</v>
      </c>
      <c r="F3" s="39" t="s">
        <v>99</v>
      </c>
      <c r="G3" s="39" t="s">
        <v>99</v>
      </c>
      <c r="H3" s="39" t="s">
        <v>99</v>
      </c>
      <c r="I3" s="39" t="s">
        <v>99</v>
      </c>
      <c r="J3" s="39" t="s">
        <v>99</v>
      </c>
      <c r="K3" s="39" t="s">
        <v>99</v>
      </c>
      <c r="L3" s="39" t="s">
        <v>99</v>
      </c>
      <c r="M3" s="39" t="s">
        <v>99</v>
      </c>
      <c r="N3" s="39" t="s">
        <v>99</v>
      </c>
      <c r="O3" s="39" t="s">
        <v>99</v>
      </c>
      <c r="P3" s="39" t="s">
        <v>99</v>
      </c>
      <c r="Q3" s="39" t="s">
        <v>99</v>
      </c>
      <c r="R3" s="8" t="s">
        <v>10</v>
      </c>
    </row>
    <row r="4" spans="1:18" ht="16.5" thickTop="1" thickBot="1" x14ac:dyDescent="0.3">
      <c r="A4" s="13" t="s">
        <v>53</v>
      </c>
      <c r="B4" s="1"/>
      <c r="C4" s="22"/>
      <c r="D4" s="3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5">
      <c r="A5" s="1"/>
      <c r="B5" s="1" t="s">
        <v>26</v>
      </c>
      <c r="C5" s="23" t="s">
        <v>27</v>
      </c>
      <c r="D5" s="21">
        <f>Harkgegevens!D35</f>
        <v>0</v>
      </c>
      <c r="E5" s="19">
        <f>Harkgegevens!E35</f>
        <v>0</v>
      </c>
      <c r="F5" s="9">
        <f>Harkgegevens!F35</f>
        <v>0</v>
      </c>
      <c r="G5" s="9">
        <f>Harkgegevens!G35</f>
        <v>0</v>
      </c>
      <c r="H5" s="9">
        <f>Harkgegevens!H35</f>
        <v>1</v>
      </c>
      <c r="I5" s="9">
        <f>Harkgegevens!I35</f>
        <v>0</v>
      </c>
      <c r="J5" s="9">
        <f>Harkgegevens!J35</f>
        <v>0</v>
      </c>
      <c r="K5" s="9">
        <f>Harkgegevens!K35</f>
        <v>0</v>
      </c>
      <c r="L5" s="9">
        <f>Harkgegevens!L35</f>
        <v>0</v>
      </c>
      <c r="M5" s="9">
        <f>Harkgegevens!M35</f>
        <v>0</v>
      </c>
      <c r="N5" s="9">
        <f>Harkgegevens!N35</f>
        <v>0</v>
      </c>
      <c r="O5" s="9">
        <f>Harkgegevens!O35</f>
        <v>0</v>
      </c>
      <c r="P5" s="9">
        <f>Harkgegevens!P35</f>
        <v>30</v>
      </c>
      <c r="Q5" s="9">
        <f>Harkgegevens!Q35</f>
        <v>0</v>
      </c>
      <c r="R5" s="10">
        <f>SUM(D5:Q5)</f>
        <v>31</v>
      </c>
    </row>
    <row r="6" spans="1:18" x14ac:dyDescent="0.25">
      <c r="A6" s="1"/>
      <c r="B6" s="18" t="s">
        <v>15</v>
      </c>
      <c r="C6" s="24" t="s">
        <v>22</v>
      </c>
      <c r="D6" s="21">
        <f>Harkgegevens!D36</f>
        <v>0</v>
      </c>
      <c r="E6" s="19">
        <f>Harkgegevens!E36</f>
        <v>0</v>
      </c>
      <c r="F6" s="9">
        <f>Harkgegevens!F36</f>
        <v>0</v>
      </c>
      <c r="G6" s="9">
        <f>Harkgegevens!G36</f>
        <v>0</v>
      </c>
      <c r="H6" s="9">
        <f>Harkgegevens!H36</f>
        <v>0</v>
      </c>
      <c r="I6" s="9">
        <f>Harkgegevens!I36</f>
        <v>0</v>
      </c>
      <c r="J6" s="9">
        <f>Harkgegevens!J36</f>
        <v>0</v>
      </c>
      <c r="K6" s="9">
        <f>Harkgegevens!K36</f>
        <v>0</v>
      </c>
      <c r="L6" s="9">
        <f>Harkgegevens!L36</f>
        <v>0</v>
      </c>
      <c r="M6" s="9">
        <f>Harkgegevens!M36</f>
        <v>0</v>
      </c>
      <c r="N6" s="9">
        <f>Harkgegevens!N36</f>
        <v>0</v>
      </c>
      <c r="O6" s="9">
        <f>Harkgegevens!O36</f>
        <v>0</v>
      </c>
      <c r="P6" s="9">
        <f>Harkgegevens!P36</f>
        <v>0</v>
      </c>
      <c r="Q6" s="9">
        <f>Harkgegevens!Q36</f>
        <v>0</v>
      </c>
      <c r="R6" s="10">
        <f t="shared" ref="R6:R13" si="0">SUM(D6:Q6)</f>
        <v>0</v>
      </c>
    </row>
    <row r="7" spans="1:18" x14ac:dyDescent="0.25">
      <c r="A7" s="1"/>
      <c r="B7" s="1" t="s">
        <v>104</v>
      </c>
      <c r="C7" s="23" t="s">
        <v>18</v>
      </c>
      <c r="D7" s="21">
        <f>Harkgegevens!D37</f>
        <v>0</v>
      </c>
      <c r="E7" s="19">
        <f>Harkgegevens!E37</f>
        <v>0</v>
      </c>
      <c r="F7" s="9">
        <f>Harkgegevens!F37</f>
        <v>0</v>
      </c>
      <c r="G7" s="9">
        <f>Harkgegevens!G37</f>
        <v>0</v>
      </c>
      <c r="H7" s="9">
        <f>Harkgegevens!H37</f>
        <v>1</v>
      </c>
      <c r="I7" s="9">
        <f>Harkgegevens!I37</f>
        <v>0</v>
      </c>
      <c r="J7" s="9">
        <f>Harkgegevens!J37</f>
        <v>0</v>
      </c>
      <c r="K7" s="9">
        <f>Harkgegevens!K37</f>
        <v>0</v>
      </c>
      <c r="L7" s="9">
        <f>Harkgegevens!L37</f>
        <v>0</v>
      </c>
      <c r="M7" s="9">
        <f>Harkgegevens!M37</f>
        <v>0</v>
      </c>
      <c r="N7" s="9">
        <f>Harkgegevens!N37</f>
        <v>0</v>
      </c>
      <c r="O7" s="9">
        <f>Harkgegevens!O37</f>
        <v>0</v>
      </c>
      <c r="P7" s="9">
        <f>Harkgegevens!P37</f>
        <v>0</v>
      </c>
      <c r="Q7" s="9">
        <f>Harkgegevens!Q37</f>
        <v>0</v>
      </c>
      <c r="R7" s="10">
        <f t="shared" si="0"/>
        <v>1</v>
      </c>
    </row>
    <row r="8" spans="1:18" x14ac:dyDescent="0.25">
      <c r="A8" s="1"/>
      <c r="B8" s="3" t="s">
        <v>6</v>
      </c>
      <c r="C8" s="23" t="s">
        <v>29</v>
      </c>
      <c r="D8" s="21">
        <f>Harkgegevens!D38</f>
        <v>0</v>
      </c>
      <c r="E8" s="19">
        <f>Harkgegevens!E38</f>
        <v>0</v>
      </c>
      <c r="F8" s="9">
        <f>Harkgegevens!F38</f>
        <v>0</v>
      </c>
      <c r="G8" s="9">
        <f>Harkgegevens!G38</f>
        <v>0</v>
      </c>
      <c r="H8" s="9">
        <f>Harkgegevens!H38</f>
        <v>0</v>
      </c>
      <c r="I8" s="9">
        <f>Harkgegevens!I38</f>
        <v>0</v>
      </c>
      <c r="J8" s="9">
        <f>Harkgegevens!J38</f>
        <v>0</v>
      </c>
      <c r="K8" s="9">
        <f>Harkgegevens!K38</f>
        <v>15</v>
      </c>
      <c r="L8" s="9">
        <f>Harkgegevens!L38</f>
        <v>0</v>
      </c>
      <c r="M8" s="9">
        <f>Harkgegevens!M38</f>
        <v>0</v>
      </c>
      <c r="N8" s="9">
        <f>Harkgegevens!N38</f>
        <v>0</v>
      </c>
      <c r="O8" s="9">
        <f>Harkgegevens!O38</f>
        <v>0</v>
      </c>
      <c r="P8" s="9">
        <f>Harkgegevens!P38</f>
        <v>65</v>
      </c>
      <c r="Q8" s="9">
        <f>Harkgegevens!Q38</f>
        <v>60</v>
      </c>
      <c r="R8" s="10">
        <f t="shared" si="0"/>
        <v>140</v>
      </c>
    </row>
    <row r="9" spans="1:18" x14ac:dyDescent="0.25">
      <c r="A9" s="1"/>
      <c r="B9" s="18" t="s">
        <v>16</v>
      </c>
      <c r="C9" s="24" t="s">
        <v>20</v>
      </c>
      <c r="D9" s="21">
        <f>Harkgegevens!D39</f>
        <v>0</v>
      </c>
      <c r="E9" s="19">
        <f>Harkgegevens!E39</f>
        <v>0</v>
      </c>
      <c r="F9" s="9">
        <f>Harkgegevens!F39</f>
        <v>0</v>
      </c>
      <c r="G9" s="9">
        <f>Harkgegevens!G39</f>
        <v>0</v>
      </c>
      <c r="H9" s="9">
        <f>Harkgegevens!H39</f>
        <v>1</v>
      </c>
      <c r="I9" s="9">
        <f>Harkgegevens!I39</f>
        <v>0</v>
      </c>
      <c r="J9" s="9">
        <f>Harkgegevens!J39</f>
        <v>40</v>
      </c>
      <c r="K9" s="9">
        <f>Harkgegevens!K39</f>
        <v>0</v>
      </c>
      <c r="L9" s="9">
        <f>Harkgegevens!L39</f>
        <v>230</v>
      </c>
      <c r="M9" s="9">
        <f>Harkgegevens!M39</f>
        <v>0</v>
      </c>
      <c r="N9" s="9">
        <f>Harkgegevens!N39</f>
        <v>65</v>
      </c>
      <c r="O9" s="9">
        <f>Harkgegevens!O39</f>
        <v>0</v>
      </c>
      <c r="P9" s="9">
        <f>Harkgegevens!P39</f>
        <v>0</v>
      </c>
      <c r="Q9" s="9">
        <f>Harkgegevens!Q39</f>
        <v>0</v>
      </c>
      <c r="R9" s="10">
        <f t="shared" si="0"/>
        <v>336</v>
      </c>
    </row>
    <row r="10" spans="1:18" x14ac:dyDescent="0.25">
      <c r="A10" s="1"/>
      <c r="B10" s="3" t="s">
        <v>8</v>
      </c>
      <c r="C10" s="24" t="s">
        <v>12</v>
      </c>
      <c r="D10" s="21">
        <f>Harkgegevens!D40</f>
        <v>0</v>
      </c>
      <c r="E10" s="19">
        <f>Harkgegevens!E40</f>
        <v>0</v>
      </c>
      <c r="F10" s="9">
        <f>Harkgegevens!F40</f>
        <v>0</v>
      </c>
      <c r="G10" s="9">
        <f>Harkgegevens!G40</f>
        <v>0</v>
      </c>
      <c r="H10" s="9">
        <f>Harkgegevens!H40</f>
        <v>12</v>
      </c>
      <c r="I10" s="9">
        <f>Harkgegevens!I40</f>
        <v>21</v>
      </c>
      <c r="J10" s="9">
        <f>Harkgegevens!J40</f>
        <v>6</v>
      </c>
      <c r="K10" s="9">
        <f>Harkgegevens!K40</f>
        <v>85</v>
      </c>
      <c r="L10" s="9">
        <f>Harkgegevens!L40</f>
        <v>10</v>
      </c>
      <c r="M10" s="9">
        <f>Harkgegevens!M40</f>
        <v>0</v>
      </c>
      <c r="N10" s="9">
        <f>Harkgegevens!N40</f>
        <v>20</v>
      </c>
      <c r="O10" s="9">
        <f>Harkgegevens!O40</f>
        <v>0</v>
      </c>
      <c r="P10" s="9">
        <f>Harkgegevens!P40</f>
        <v>0</v>
      </c>
      <c r="Q10" s="9">
        <f>Harkgegevens!Q40</f>
        <v>33</v>
      </c>
      <c r="R10" s="10">
        <f t="shared" si="0"/>
        <v>187</v>
      </c>
    </row>
    <row r="11" spans="1:18" x14ac:dyDescent="0.25">
      <c r="A11" s="16"/>
      <c r="B11" s="1" t="s">
        <v>5</v>
      </c>
      <c r="C11" s="24" t="s">
        <v>13</v>
      </c>
      <c r="D11" s="21">
        <f>Harkgegevens!D41</f>
        <v>0</v>
      </c>
      <c r="E11" s="19">
        <f>Harkgegevens!E41</f>
        <v>0</v>
      </c>
      <c r="F11" s="9">
        <f>Harkgegevens!F41</f>
        <v>0</v>
      </c>
      <c r="G11" s="9">
        <f>Harkgegevens!G41</f>
        <v>0</v>
      </c>
      <c r="H11" s="9">
        <f>Harkgegevens!H41</f>
        <v>125</v>
      </c>
      <c r="I11" s="9">
        <f>Harkgegevens!I41</f>
        <v>600</v>
      </c>
      <c r="J11" s="9">
        <f>Harkgegevens!J41</f>
        <v>345</v>
      </c>
      <c r="K11" s="9">
        <f>Harkgegevens!K41</f>
        <v>330</v>
      </c>
      <c r="L11" s="9">
        <f>Harkgegevens!L41</f>
        <v>242</v>
      </c>
      <c r="M11" s="9">
        <f>Harkgegevens!M41</f>
        <v>0</v>
      </c>
      <c r="N11" s="9">
        <f>Harkgegevens!N41</f>
        <v>430</v>
      </c>
      <c r="O11" s="9">
        <f>Harkgegevens!O41</f>
        <v>960</v>
      </c>
      <c r="P11" s="9">
        <f>Harkgegevens!P41</f>
        <v>1625</v>
      </c>
      <c r="Q11" s="9">
        <f>Harkgegevens!Q41</f>
        <v>228</v>
      </c>
      <c r="R11" s="10">
        <f t="shared" si="0"/>
        <v>4885</v>
      </c>
    </row>
    <row r="12" spans="1:18" x14ac:dyDescent="0.25">
      <c r="A12" s="1"/>
      <c r="B12" s="1" t="s">
        <v>36</v>
      </c>
      <c r="C12" s="23" t="s">
        <v>36</v>
      </c>
      <c r="D12" s="21">
        <f>Harkgegevens!D42</f>
        <v>0</v>
      </c>
      <c r="E12" s="19">
        <f>Harkgegevens!E42</f>
        <v>0</v>
      </c>
      <c r="F12" s="9">
        <f>Harkgegevens!F42</f>
        <v>0</v>
      </c>
      <c r="G12" s="9">
        <f>Harkgegevens!G42</f>
        <v>0</v>
      </c>
      <c r="H12" s="9">
        <f>Harkgegevens!H42</f>
        <v>2</v>
      </c>
      <c r="I12" s="9">
        <f>Harkgegevens!I42</f>
        <v>0</v>
      </c>
      <c r="J12" s="9">
        <f>Harkgegevens!J42</f>
        <v>10</v>
      </c>
      <c r="K12" s="9">
        <f>Harkgegevens!K42</f>
        <v>40</v>
      </c>
      <c r="L12" s="9">
        <f>Harkgegevens!L42</f>
        <v>0</v>
      </c>
      <c r="M12" s="9">
        <f>Harkgegevens!M42</f>
        <v>0</v>
      </c>
      <c r="N12" s="9">
        <f>Harkgegevens!N42</f>
        <v>0</v>
      </c>
      <c r="O12" s="9">
        <f>Harkgegevens!O42</f>
        <v>220</v>
      </c>
      <c r="P12" s="9">
        <f>Harkgegevens!P42</f>
        <v>0</v>
      </c>
      <c r="Q12" s="9">
        <f>Harkgegevens!Q42</f>
        <v>0</v>
      </c>
      <c r="R12" s="10">
        <f t="shared" si="0"/>
        <v>272</v>
      </c>
    </row>
    <row r="13" spans="1:18" x14ac:dyDescent="0.25">
      <c r="A13" s="1"/>
      <c r="B13" s="1"/>
      <c r="C13" s="23"/>
      <c r="D13" s="21">
        <f>Harkgegevens!D43</f>
        <v>0</v>
      </c>
      <c r="E13" s="19">
        <f>Harkgegevens!E43</f>
        <v>0</v>
      </c>
      <c r="F13" s="9">
        <f>Harkgegevens!F43</f>
        <v>0</v>
      </c>
      <c r="G13" s="9">
        <f>Harkgegevens!G43</f>
        <v>0</v>
      </c>
      <c r="H13" s="9">
        <f>Harkgegevens!H43</f>
        <v>0</v>
      </c>
      <c r="I13" s="9">
        <f>Harkgegevens!I43</f>
        <v>0</v>
      </c>
      <c r="J13" s="9">
        <f>Harkgegevens!J43</f>
        <v>0</v>
      </c>
      <c r="K13" s="9">
        <f>Harkgegevens!K43</f>
        <v>0</v>
      </c>
      <c r="L13" s="9">
        <f>Harkgegevens!L43</f>
        <v>0</v>
      </c>
      <c r="M13" s="9">
        <f>Harkgegevens!M43</f>
        <v>0</v>
      </c>
      <c r="N13" s="9">
        <f>Harkgegevens!N43</f>
        <v>0</v>
      </c>
      <c r="O13" s="9">
        <f>Harkgegevens!O43</f>
        <v>0</v>
      </c>
      <c r="P13" s="9">
        <f>Harkgegevens!P43</f>
        <v>0</v>
      </c>
      <c r="Q13" s="9">
        <f>Harkgegevens!Q43</f>
        <v>0</v>
      </c>
      <c r="R13" s="10">
        <f t="shared" si="0"/>
        <v>0</v>
      </c>
    </row>
    <row r="14" spans="1:18" ht="15.75" thickBot="1" x14ac:dyDescent="0.3">
      <c r="A14" s="1"/>
      <c r="B14" s="1"/>
      <c r="C14" s="35" t="s">
        <v>97</v>
      </c>
      <c r="D14" s="1">
        <f t="shared" ref="D14:R14" si="1">SUM(D5:D13)</f>
        <v>0</v>
      </c>
      <c r="E14" s="1">
        <f t="shared" si="1"/>
        <v>0</v>
      </c>
      <c r="F14" s="1">
        <f t="shared" si="1"/>
        <v>0</v>
      </c>
      <c r="G14" s="1">
        <f t="shared" si="1"/>
        <v>0</v>
      </c>
      <c r="H14" s="1">
        <f t="shared" si="1"/>
        <v>142</v>
      </c>
      <c r="I14" s="1">
        <f t="shared" si="1"/>
        <v>621</v>
      </c>
      <c r="J14" s="1">
        <f t="shared" si="1"/>
        <v>401</v>
      </c>
      <c r="K14" s="1">
        <f t="shared" si="1"/>
        <v>470</v>
      </c>
      <c r="L14" s="1">
        <f t="shared" si="1"/>
        <v>482</v>
      </c>
      <c r="M14" s="1">
        <f t="shared" si="1"/>
        <v>0</v>
      </c>
      <c r="N14" s="1">
        <f t="shared" si="1"/>
        <v>515</v>
      </c>
      <c r="O14" s="1">
        <f t="shared" si="1"/>
        <v>1180</v>
      </c>
      <c r="P14" s="1">
        <f t="shared" si="1"/>
        <v>1720</v>
      </c>
      <c r="Q14" s="1">
        <f t="shared" si="1"/>
        <v>321</v>
      </c>
      <c r="R14" s="12">
        <f t="shared" si="1"/>
        <v>5852</v>
      </c>
    </row>
    <row r="15" spans="1:18" ht="15.75" thickTop="1" x14ac:dyDescent="0.25">
      <c r="C15" s="34" t="s">
        <v>96</v>
      </c>
      <c r="D15">
        <f t="shared" ref="D15:R15" si="2">COUNTIF(D5:D12,"&gt;0")</f>
        <v>0</v>
      </c>
      <c r="E15">
        <f t="shared" si="2"/>
        <v>0</v>
      </c>
      <c r="F15">
        <f t="shared" si="2"/>
        <v>0</v>
      </c>
      <c r="G15">
        <f t="shared" si="2"/>
        <v>0</v>
      </c>
      <c r="H15">
        <f t="shared" si="2"/>
        <v>6</v>
      </c>
      <c r="I15">
        <f t="shared" si="2"/>
        <v>2</v>
      </c>
      <c r="J15">
        <f t="shared" si="2"/>
        <v>4</v>
      </c>
      <c r="K15">
        <f t="shared" si="2"/>
        <v>4</v>
      </c>
      <c r="L15">
        <f t="shared" si="2"/>
        <v>3</v>
      </c>
      <c r="M15">
        <f t="shared" si="2"/>
        <v>0</v>
      </c>
      <c r="N15">
        <f t="shared" si="2"/>
        <v>3</v>
      </c>
      <c r="O15">
        <f t="shared" si="2"/>
        <v>2</v>
      </c>
      <c r="P15">
        <f t="shared" si="2"/>
        <v>3</v>
      </c>
      <c r="Q15">
        <f t="shared" si="2"/>
        <v>3</v>
      </c>
      <c r="R15">
        <f t="shared" si="2"/>
        <v>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showZeros="0" zoomScale="53" zoomScaleNormal="53" workbookViewId="0">
      <selection activeCell="I46" sqref="I46"/>
    </sheetView>
  </sheetViews>
  <sheetFormatPr defaultRowHeight="15" x14ac:dyDescent="0.25"/>
  <cols>
    <col min="2" max="2" width="27.5703125" bestFit="1" customWidth="1"/>
    <col min="3" max="3" width="30.85546875" customWidth="1"/>
    <col min="4" max="17" width="26.85546875" customWidth="1"/>
  </cols>
  <sheetData>
    <row r="1" spans="1:18" ht="22.5" x14ac:dyDescent="0.3">
      <c r="A1" s="1"/>
      <c r="B1" s="4" t="s">
        <v>1</v>
      </c>
      <c r="C1" s="2"/>
      <c r="D1" s="3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25">
      <c r="A2" s="1"/>
      <c r="B2" s="1"/>
      <c r="C2" s="40" t="s">
        <v>100</v>
      </c>
      <c r="D2" s="37" t="s">
        <v>101</v>
      </c>
      <c r="E2" s="37" t="s">
        <v>102</v>
      </c>
      <c r="F2" s="37" t="s">
        <v>103</v>
      </c>
      <c r="G2" s="31" t="s">
        <v>40</v>
      </c>
      <c r="H2" s="31" t="s">
        <v>42</v>
      </c>
      <c r="I2" s="31" t="s">
        <v>43</v>
      </c>
      <c r="J2" s="31" t="s">
        <v>44</v>
      </c>
      <c r="K2" s="31" t="s">
        <v>45</v>
      </c>
      <c r="L2" s="31" t="s">
        <v>46</v>
      </c>
      <c r="M2" s="31" t="s">
        <v>47</v>
      </c>
      <c r="N2" s="31" t="s">
        <v>48</v>
      </c>
      <c r="O2" s="31" t="s">
        <v>46</v>
      </c>
      <c r="P2" s="31" t="s">
        <v>47</v>
      </c>
      <c r="Q2" s="31" t="s">
        <v>48</v>
      </c>
      <c r="R2" s="1"/>
    </row>
    <row r="3" spans="1:18" ht="78" thickBot="1" x14ac:dyDescent="0.35">
      <c r="A3" s="1"/>
      <c r="B3" s="5" t="s">
        <v>2</v>
      </c>
      <c r="C3" s="6" t="s">
        <v>3</v>
      </c>
      <c r="D3" s="39" t="s">
        <v>99</v>
      </c>
      <c r="E3" s="39" t="s">
        <v>99</v>
      </c>
      <c r="F3" s="39" t="s">
        <v>99</v>
      </c>
      <c r="G3" s="39" t="s">
        <v>99</v>
      </c>
      <c r="H3" s="39" t="s">
        <v>99</v>
      </c>
      <c r="I3" s="39" t="s">
        <v>99</v>
      </c>
      <c r="J3" s="39" t="s">
        <v>99</v>
      </c>
      <c r="K3" s="39" t="s">
        <v>99</v>
      </c>
      <c r="L3" s="39" t="s">
        <v>99</v>
      </c>
      <c r="M3" s="39" t="s">
        <v>99</v>
      </c>
      <c r="N3" s="39" t="s">
        <v>99</v>
      </c>
      <c r="O3" s="39" t="s">
        <v>99</v>
      </c>
      <c r="P3" s="39" t="s">
        <v>99</v>
      </c>
      <c r="Q3" s="39" t="s">
        <v>99</v>
      </c>
      <c r="R3" s="8" t="s">
        <v>10</v>
      </c>
    </row>
    <row r="4" spans="1:18" ht="16.5" thickTop="1" thickBot="1" x14ac:dyDescent="0.3">
      <c r="A4" s="13" t="s">
        <v>54</v>
      </c>
      <c r="B4" s="1"/>
      <c r="C4" s="22"/>
      <c r="D4" s="3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5">
      <c r="A5" s="1"/>
      <c r="B5" s="1" t="s">
        <v>26</v>
      </c>
      <c r="C5" s="23" t="s">
        <v>27</v>
      </c>
      <c r="D5" s="21">
        <f>Harkgegevens!D50</f>
        <v>0</v>
      </c>
      <c r="E5" s="19">
        <f>Harkgegevens!E50</f>
        <v>0</v>
      </c>
      <c r="F5" s="9">
        <f>Harkgegevens!F50</f>
        <v>0</v>
      </c>
      <c r="G5" s="9">
        <f>Harkgegevens!G50</f>
        <v>0</v>
      </c>
      <c r="H5" s="9">
        <f>Harkgegevens!H50</f>
        <v>175</v>
      </c>
      <c r="I5" s="9">
        <f>Harkgegevens!I50</f>
        <v>75</v>
      </c>
      <c r="J5" s="9">
        <f>Harkgegevens!J50</f>
        <v>95</v>
      </c>
      <c r="K5" s="9">
        <f>Harkgegevens!K50</f>
        <v>620</v>
      </c>
      <c r="L5" s="9">
        <f>Harkgegevens!L50</f>
        <v>75</v>
      </c>
      <c r="M5" s="9">
        <f>Harkgegevens!M50</f>
        <v>0</v>
      </c>
      <c r="N5" s="9">
        <f>Harkgegevens!N50</f>
        <v>445</v>
      </c>
      <c r="O5" s="9">
        <f>Harkgegevens!O50</f>
        <v>0</v>
      </c>
      <c r="P5" s="9">
        <f>Harkgegevens!P50</f>
        <v>75</v>
      </c>
      <c r="Q5" s="9">
        <f>Harkgegevens!Q50</f>
        <v>0</v>
      </c>
      <c r="R5" s="10">
        <f>SUM(D5:Q5)</f>
        <v>1560</v>
      </c>
    </row>
    <row r="6" spans="1:18" x14ac:dyDescent="0.25">
      <c r="A6" s="1"/>
      <c r="B6" s="18" t="s">
        <v>15</v>
      </c>
      <c r="C6" s="24" t="s">
        <v>22</v>
      </c>
      <c r="D6" s="21">
        <f>Harkgegevens!D51</f>
        <v>0</v>
      </c>
      <c r="E6" s="19">
        <f>Harkgegevens!E51</f>
        <v>0</v>
      </c>
      <c r="F6" s="9">
        <f>Harkgegevens!F51</f>
        <v>0</v>
      </c>
      <c r="G6" s="9">
        <f>Harkgegevens!G51</f>
        <v>0</v>
      </c>
      <c r="H6" s="9">
        <f>Harkgegevens!H51</f>
        <v>0</v>
      </c>
      <c r="I6" s="9">
        <f>Harkgegevens!I51</f>
        <v>0</v>
      </c>
      <c r="J6" s="9">
        <f>Harkgegevens!J51</f>
        <v>10</v>
      </c>
      <c r="K6" s="9">
        <f>Harkgegevens!K51</f>
        <v>0</v>
      </c>
      <c r="L6" s="9">
        <f>Harkgegevens!L51</f>
        <v>0</v>
      </c>
      <c r="M6" s="9">
        <f>Harkgegevens!M51</f>
        <v>0</v>
      </c>
      <c r="N6" s="9">
        <f>Harkgegevens!N51</f>
        <v>7</v>
      </c>
      <c r="O6" s="9">
        <f>Harkgegevens!O51</f>
        <v>0</v>
      </c>
      <c r="P6" s="9">
        <f>Harkgegevens!P51</f>
        <v>0</v>
      </c>
      <c r="Q6" s="9">
        <f>Harkgegevens!Q51</f>
        <v>0</v>
      </c>
      <c r="R6" s="10">
        <f t="shared" ref="R6:R13" si="0">SUM(D6:Q6)</f>
        <v>17</v>
      </c>
    </row>
    <row r="7" spans="1:18" x14ac:dyDescent="0.25">
      <c r="A7" s="1"/>
      <c r="B7" s="1" t="s">
        <v>104</v>
      </c>
      <c r="C7" s="23" t="s">
        <v>18</v>
      </c>
      <c r="D7" s="21">
        <f>Harkgegevens!D52</f>
        <v>0</v>
      </c>
      <c r="E7" s="19">
        <f>Harkgegevens!E52</f>
        <v>0</v>
      </c>
      <c r="F7" s="9">
        <f>Harkgegevens!F52</f>
        <v>0</v>
      </c>
      <c r="G7" s="9">
        <f>Harkgegevens!G52</f>
        <v>0</v>
      </c>
      <c r="H7" s="9">
        <f>Harkgegevens!H52</f>
        <v>0</v>
      </c>
      <c r="I7" s="9">
        <f>Harkgegevens!I52</f>
        <v>0</v>
      </c>
      <c r="J7" s="9">
        <f>Harkgegevens!J52</f>
        <v>0</v>
      </c>
      <c r="K7" s="9">
        <f>Harkgegevens!K52</f>
        <v>0</v>
      </c>
      <c r="L7" s="9">
        <f>Harkgegevens!L52</f>
        <v>0</v>
      </c>
      <c r="M7" s="9">
        <f>Harkgegevens!M52</f>
        <v>0</v>
      </c>
      <c r="N7" s="9">
        <f>Harkgegevens!N52</f>
        <v>0</v>
      </c>
      <c r="O7" s="9">
        <f>Harkgegevens!O52</f>
        <v>0</v>
      </c>
      <c r="P7" s="9">
        <f>Harkgegevens!P52</f>
        <v>0</v>
      </c>
      <c r="Q7" s="9">
        <f>Harkgegevens!Q52</f>
        <v>0</v>
      </c>
      <c r="R7" s="10">
        <f t="shared" si="0"/>
        <v>0</v>
      </c>
    </row>
    <row r="8" spans="1:18" x14ac:dyDescent="0.25">
      <c r="A8" s="1"/>
      <c r="B8" s="3" t="s">
        <v>6</v>
      </c>
      <c r="C8" s="23" t="s">
        <v>29</v>
      </c>
      <c r="D8" s="21">
        <f>Harkgegevens!D53</f>
        <v>0</v>
      </c>
      <c r="E8" s="19">
        <f>Harkgegevens!E53</f>
        <v>0</v>
      </c>
      <c r="F8" s="9">
        <f>Harkgegevens!F53</f>
        <v>0</v>
      </c>
      <c r="G8" s="9">
        <f>Harkgegevens!G53</f>
        <v>0</v>
      </c>
      <c r="H8" s="9">
        <f>Harkgegevens!H53</f>
        <v>575</v>
      </c>
      <c r="I8" s="9">
        <f>Harkgegevens!I53</f>
        <v>260</v>
      </c>
      <c r="J8" s="9">
        <f>Harkgegevens!J53</f>
        <v>980</v>
      </c>
      <c r="K8" s="9">
        <f>Harkgegevens!K53</f>
        <v>220</v>
      </c>
      <c r="L8" s="9">
        <f>Harkgegevens!L53</f>
        <v>285</v>
      </c>
      <c r="M8" s="9">
        <f>Harkgegevens!M53</f>
        <v>0</v>
      </c>
      <c r="N8" s="9">
        <f>Harkgegevens!N53</f>
        <v>177</v>
      </c>
      <c r="O8" s="9">
        <f>Harkgegevens!O53</f>
        <v>32</v>
      </c>
      <c r="P8" s="9">
        <f>Harkgegevens!P53</f>
        <v>283</v>
      </c>
      <c r="Q8" s="9">
        <f>Harkgegevens!Q53</f>
        <v>492</v>
      </c>
      <c r="R8" s="10">
        <f t="shared" si="0"/>
        <v>3304</v>
      </c>
    </row>
    <row r="9" spans="1:18" x14ac:dyDescent="0.25">
      <c r="A9" s="1"/>
      <c r="B9" s="18" t="s">
        <v>16</v>
      </c>
      <c r="C9" s="24" t="s">
        <v>20</v>
      </c>
      <c r="D9" s="21">
        <f>Harkgegevens!D54</f>
        <v>0</v>
      </c>
      <c r="E9" s="19">
        <f>Harkgegevens!E54</f>
        <v>0</v>
      </c>
      <c r="F9" s="9">
        <f>Harkgegevens!F54</f>
        <v>0</v>
      </c>
      <c r="G9" s="9">
        <f>Harkgegevens!G54</f>
        <v>0</v>
      </c>
      <c r="H9" s="9">
        <f>Harkgegevens!H54</f>
        <v>5</v>
      </c>
      <c r="I9" s="9">
        <f>Harkgegevens!I54</f>
        <v>5</v>
      </c>
      <c r="J9" s="9">
        <f>Harkgegevens!J54</f>
        <v>1</v>
      </c>
      <c r="K9" s="9">
        <f>Harkgegevens!K54</f>
        <v>30</v>
      </c>
      <c r="L9" s="9">
        <f>Harkgegevens!L54</f>
        <v>0</v>
      </c>
      <c r="M9" s="9">
        <f>Harkgegevens!M54</f>
        <v>0</v>
      </c>
      <c r="N9" s="9">
        <f>Harkgegevens!N54</f>
        <v>50</v>
      </c>
      <c r="O9" s="9">
        <f>Harkgegevens!O54</f>
        <v>0</v>
      </c>
      <c r="P9" s="9">
        <f>Harkgegevens!P54</f>
        <v>0</v>
      </c>
      <c r="Q9" s="9">
        <f>Harkgegevens!Q54</f>
        <v>0</v>
      </c>
      <c r="R9" s="10">
        <f t="shared" si="0"/>
        <v>91</v>
      </c>
    </row>
    <row r="10" spans="1:18" x14ac:dyDescent="0.25">
      <c r="A10" s="1"/>
      <c r="B10" s="3" t="s">
        <v>8</v>
      </c>
      <c r="C10" s="24" t="s">
        <v>12</v>
      </c>
      <c r="D10" s="21">
        <f>Harkgegevens!D55</f>
        <v>0</v>
      </c>
      <c r="E10" s="19">
        <f>Harkgegevens!E55</f>
        <v>0</v>
      </c>
      <c r="F10" s="9">
        <f>Harkgegevens!F55</f>
        <v>0</v>
      </c>
      <c r="G10" s="9">
        <f>Harkgegevens!G55</f>
        <v>0</v>
      </c>
      <c r="H10" s="9">
        <f>Harkgegevens!H55</f>
        <v>0</v>
      </c>
      <c r="I10" s="9">
        <f>Harkgegevens!I55</f>
        <v>0</v>
      </c>
      <c r="J10" s="9">
        <f>Harkgegevens!J55</f>
        <v>0</v>
      </c>
      <c r="K10" s="9">
        <f>Harkgegevens!K55</f>
        <v>28</v>
      </c>
      <c r="L10" s="9">
        <f>Harkgegevens!L55</f>
        <v>20</v>
      </c>
      <c r="M10" s="9">
        <f>Harkgegevens!M55</f>
        <v>0</v>
      </c>
      <c r="N10" s="9">
        <f>Harkgegevens!N55</f>
        <v>21</v>
      </c>
      <c r="O10" s="9">
        <f>Harkgegevens!O55</f>
        <v>47</v>
      </c>
      <c r="P10" s="9">
        <f>Harkgegevens!P55</f>
        <v>172</v>
      </c>
      <c r="Q10" s="9">
        <f>Harkgegevens!Q55</f>
        <v>0</v>
      </c>
      <c r="R10" s="10">
        <f t="shared" si="0"/>
        <v>288</v>
      </c>
    </row>
    <row r="11" spans="1:18" x14ac:dyDescent="0.25">
      <c r="A11" s="16"/>
      <c r="B11" s="1" t="s">
        <v>5</v>
      </c>
      <c r="C11" s="24" t="s">
        <v>13</v>
      </c>
      <c r="D11" s="21">
        <f>Harkgegevens!D56</f>
        <v>0</v>
      </c>
      <c r="E11" s="19">
        <f>Harkgegevens!E56</f>
        <v>0</v>
      </c>
      <c r="F11" s="9">
        <f>Harkgegevens!F56</f>
        <v>0</v>
      </c>
      <c r="G11" s="9">
        <f>Harkgegevens!G56</f>
        <v>0</v>
      </c>
      <c r="H11" s="9">
        <f>Harkgegevens!H56</f>
        <v>47</v>
      </c>
      <c r="I11" s="9">
        <f>Harkgegevens!I56</f>
        <v>950</v>
      </c>
      <c r="J11" s="9">
        <f>Harkgegevens!J56</f>
        <v>680</v>
      </c>
      <c r="K11" s="9">
        <f>Harkgegevens!K56</f>
        <v>410</v>
      </c>
      <c r="L11" s="9">
        <f>Harkgegevens!L56</f>
        <v>2390</v>
      </c>
      <c r="M11" s="9">
        <f>Harkgegevens!M56</f>
        <v>0</v>
      </c>
      <c r="N11" s="9">
        <f>Harkgegevens!N56</f>
        <v>501</v>
      </c>
      <c r="O11" s="9">
        <f>Harkgegevens!O56</f>
        <v>666</v>
      </c>
      <c r="P11" s="9">
        <f>Harkgegevens!P56</f>
        <v>1230</v>
      </c>
      <c r="Q11" s="9">
        <f>Harkgegevens!Q56</f>
        <v>2990</v>
      </c>
      <c r="R11" s="10">
        <f t="shared" si="0"/>
        <v>9864</v>
      </c>
    </row>
    <row r="12" spans="1:18" x14ac:dyDescent="0.25">
      <c r="A12" s="1"/>
      <c r="B12" s="1" t="s">
        <v>36</v>
      </c>
      <c r="C12" s="23" t="s">
        <v>36</v>
      </c>
      <c r="D12" s="21">
        <f>Harkgegevens!D57</f>
        <v>0</v>
      </c>
      <c r="E12" s="19">
        <f>Harkgegevens!E57</f>
        <v>0</v>
      </c>
      <c r="F12" s="9">
        <f>Harkgegevens!F57</f>
        <v>0</v>
      </c>
      <c r="G12" s="9">
        <f>Harkgegevens!G57</f>
        <v>0</v>
      </c>
      <c r="H12" s="9">
        <f>Harkgegevens!H57</f>
        <v>0</v>
      </c>
      <c r="I12" s="9">
        <f>Harkgegevens!I57</f>
        <v>0</v>
      </c>
      <c r="J12" s="9">
        <f>Harkgegevens!J57</f>
        <v>0</v>
      </c>
      <c r="K12" s="9">
        <f>Harkgegevens!K57</f>
        <v>5</v>
      </c>
      <c r="L12" s="9">
        <f>Harkgegevens!L57</f>
        <v>0</v>
      </c>
      <c r="M12" s="9">
        <f>Harkgegevens!M57</f>
        <v>0</v>
      </c>
      <c r="N12" s="9">
        <f>Harkgegevens!N57</f>
        <v>0</v>
      </c>
      <c r="O12" s="9">
        <f>Harkgegevens!O57</f>
        <v>0</v>
      </c>
      <c r="P12" s="9">
        <f>Harkgegevens!P57</f>
        <v>0</v>
      </c>
      <c r="Q12" s="9">
        <f>Harkgegevens!Q57</f>
        <v>0</v>
      </c>
      <c r="R12" s="10">
        <f t="shared" si="0"/>
        <v>5</v>
      </c>
    </row>
    <row r="13" spans="1:18" x14ac:dyDescent="0.25">
      <c r="A13" s="1"/>
      <c r="B13" s="1"/>
      <c r="C13" s="23"/>
      <c r="D13" s="21">
        <f>Harkgegevens!D58</f>
        <v>0</v>
      </c>
      <c r="E13" s="19">
        <f>Harkgegevens!E58</f>
        <v>0</v>
      </c>
      <c r="F13" s="9">
        <f>Harkgegevens!F58</f>
        <v>0</v>
      </c>
      <c r="G13" s="9">
        <f>Harkgegevens!G58</f>
        <v>0</v>
      </c>
      <c r="H13" s="9">
        <f>Harkgegevens!H58</f>
        <v>0</v>
      </c>
      <c r="I13" s="9">
        <f>Harkgegevens!I58</f>
        <v>0</v>
      </c>
      <c r="J13" s="9">
        <f>Harkgegevens!J58</f>
        <v>0</v>
      </c>
      <c r="K13" s="9">
        <f>Harkgegevens!K58</f>
        <v>0</v>
      </c>
      <c r="L13" s="9">
        <f>Harkgegevens!L58</f>
        <v>0</v>
      </c>
      <c r="M13" s="9">
        <f>Harkgegevens!M58</f>
        <v>0</v>
      </c>
      <c r="N13" s="9">
        <f>Harkgegevens!N58</f>
        <v>0</v>
      </c>
      <c r="O13" s="9">
        <f>Harkgegevens!O58</f>
        <v>0</v>
      </c>
      <c r="P13" s="9">
        <f>Harkgegevens!P58</f>
        <v>0</v>
      </c>
      <c r="Q13" s="9">
        <f>Harkgegevens!Q58</f>
        <v>0</v>
      </c>
      <c r="R13" s="10">
        <f t="shared" si="0"/>
        <v>0</v>
      </c>
    </row>
    <row r="14" spans="1:18" ht="15.75" thickBot="1" x14ac:dyDescent="0.3">
      <c r="A14" s="1"/>
      <c r="B14" s="1"/>
      <c r="C14" s="35" t="s">
        <v>97</v>
      </c>
      <c r="D14" s="1">
        <f t="shared" ref="D14:R14" si="1">SUM(D5:D13)</f>
        <v>0</v>
      </c>
      <c r="E14" s="1">
        <f t="shared" si="1"/>
        <v>0</v>
      </c>
      <c r="F14" s="1">
        <f t="shared" si="1"/>
        <v>0</v>
      </c>
      <c r="G14" s="1">
        <f t="shared" si="1"/>
        <v>0</v>
      </c>
      <c r="H14" s="1">
        <f t="shared" si="1"/>
        <v>802</v>
      </c>
      <c r="I14" s="1">
        <f t="shared" si="1"/>
        <v>1290</v>
      </c>
      <c r="J14" s="1">
        <f t="shared" si="1"/>
        <v>1766</v>
      </c>
      <c r="K14" s="1">
        <f t="shared" si="1"/>
        <v>1313</v>
      </c>
      <c r="L14" s="1">
        <f t="shared" si="1"/>
        <v>2770</v>
      </c>
      <c r="M14" s="1">
        <f t="shared" si="1"/>
        <v>0</v>
      </c>
      <c r="N14" s="1">
        <f t="shared" si="1"/>
        <v>1201</v>
      </c>
      <c r="O14" s="1">
        <f t="shared" si="1"/>
        <v>745</v>
      </c>
      <c r="P14" s="1">
        <f t="shared" si="1"/>
        <v>1760</v>
      </c>
      <c r="Q14" s="1">
        <f t="shared" si="1"/>
        <v>3482</v>
      </c>
      <c r="R14" s="12">
        <f t="shared" si="1"/>
        <v>15129</v>
      </c>
    </row>
    <row r="15" spans="1:18" ht="15.75" thickTop="1" x14ac:dyDescent="0.25">
      <c r="C15" s="34" t="s">
        <v>96</v>
      </c>
      <c r="D15">
        <f t="shared" ref="D15:Q15" si="2">COUNTIF(D5:D12,"&gt;0")</f>
        <v>0</v>
      </c>
      <c r="E15">
        <f t="shared" si="2"/>
        <v>0</v>
      </c>
      <c r="F15">
        <f t="shared" si="2"/>
        <v>0</v>
      </c>
      <c r="G15">
        <f t="shared" si="2"/>
        <v>0</v>
      </c>
      <c r="H15">
        <f t="shared" si="2"/>
        <v>4</v>
      </c>
      <c r="I15">
        <f t="shared" si="2"/>
        <v>4</v>
      </c>
      <c r="J15">
        <f t="shared" si="2"/>
        <v>5</v>
      </c>
      <c r="K15">
        <f t="shared" si="2"/>
        <v>6</v>
      </c>
      <c r="L15">
        <f t="shared" si="2"/>
        <v>4</v>
      </c>
      <c r="M15">
        <f t="shared" si="2"/>
        <v>0</v>
      </c>
      <c r="N15">
        <f t="shared" si="2"/>
        <v>6</v>
      </c>
      <c r="O15">
        <f t="shared" si="2"/>
        <v>3</v>
      </c>
      <c r="P15">
        <f t="shared" si="2"/>
        <v>4</v>
      </c>
      <c r="Q15">
        <f t="shared" si="2"/>
        <v>2</v>
      </c>
      <c r="R15" s="36">
        <f>AVERAGE(D15:Q15)</f>
        <v>2.7142857142857144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31</vt:i4>
      </vt:variant>
    </vt:vector>
  </HeadingPairs>
  <TitlesOfParts>
    <vt:vector size="31" baseType="lpstr">
      <vt:lpstr>Drogestof metingen</vt:lpstr>
      <vt:lpstr>Meetgegevens harkmethode</vt:lpstr>
      <vt:lpstr>Harkgegevens</vt:lpstr>
      <vt:lpstr>Grafieken per plant</vt:lpstr>
      <vt:lpstr>Remco</vt:lpstr>
      <vt:lpstr>punt 01</vt:lpstr>
      <vt:lpstr>punt 02</vt:lpstr>
      <vt:lpstr>punt 03</vt:lpstr>
      <vt:lpstr>punt 04</vt:lpstr>
      <vt:lpstr>punt 05</vt:lpstr>
      <vt:lpstr>punt 06</vt:lpstr>
      <vt:lpstr>punt 07</vt:lpstr>
      <vt:lpstr>punt 08</vt:lpstr>
      <vt:lpstr>punt 09</vt:lpstr>
      <vt:lpstr>punt 10</vt:lpstr>
      <vt:lpstr>punt 11</vt:lpstr>
      <vt:lpstr>punt 12</vt:lpstr>
      <vt:lpstr>punt 13</vt:lpstr>
      <vt:lpstr>punt 14</vt:lpstr>
      <vt:lpstr>punt 15</vt:lpstr>
      <vt:lpstr>punt 16</vt:lpstr>
      <vt:lpstr>punt 17</vt:lpstr>
      <vt:lpstr>punt 18</vt:lpstr>
      <vt:lpstr>punt 19</vt:lpstr>
      <vt:lpstr>punt 20</vt:lpstr>
      <vt:lpstr>punt 21</vt:lpstr>
      <vt:lpstr>punt 22</vt:lpstr>
      <vt:lpstr>punt 23</vt:lpstr>
      <vt:lpstr>punt 24</vt:lpstr>
      <vt:lpstr>punt 25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Gerrit</dc:creator>
  <cp:lastModifiedBy>Remco van Ek</cp:lastModifiedBy>
  <dcterms:created xsi:type="dcterms:W3CDTF">2015-06-05T11:13:48Z</dcterms:created>
  <dcterms:modified xsi:type="dcterms:W3CDTF">2015-11-05T20:08:36Z</dcterms:modified>
</cp:coreProperties>
</file>